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901"/>
  <workbookPr showInkAnnotation="0" codeName="Ta_delovni_zvezek" defaultThemeVersion="124226"/>
  <mc:AlternateContent xmlns:mc="http://schemas.openxmlformats.org/markup-compatibility/2006">
    <mc:Choice Requires="x15">
      <x15ac:absPath xmlns:x15ac="http://schemas.microsoft.com/office/spreadsheetml/2010/11/ac" url="C:\D DISK\RAZPISI\DEJAN\JN 2019\UREDITEV PROSTOROV URGENTNEGA CENTRA V UKC MARIBOR ZA NAMESTITEV CT APARATA\Razpisna dokumentacija\PZI - Popisi\"/>
    </mc:Choice>
  </mc:AlternateContent>
  <xr:revisionPtr revIDLastSave="0" documentId="13_ncr:1_{E04E4D9B-2EBD-42AB-BC42-B7963BCA01AD}" xr6:coauthVersionLast="43" xr6:coauthVersionMax="43" xr10:uidLastSave="{00000000-0000-0000-0000-000000000000}"/>
  <bookViews>
    <workbookView xWindow="13065" yWindow="165" windowWidth="14325" windowHeight="15435" tabRatio="873" firstSheet="2" activeTab="6" xr2:uid="{00000000-000D-0000-FFFF-FFFF00000000}"/>
  </bookViews>
  <sheets>
    <sheet name="SKUPNA_REKAPITULACIJA" sheetId="27" r:id="rId1"/>
    <sheet name="GO_rekapitulacija" sheetId="16" r:id="rId2"/>
    <sheet name="A_gradbena dela" sheetId="11" r:id="rId3"/>
    <sheet name="B_obrtna dela" sheetId="70" r:id="rId4"/>
    <sheet name="C.ELEKTRO rek." sheetId="76" r:id="rId5"/>
    <sheet name="c1_elektroinštalacija" sheetId="77" r:id="rId6"/>
    <sheet name="c2_razno" sheetId="78" r:id="rId7"/>
    <sheet name="D_STROJNE-naslovnica" sheetId="72" r:id="rId8"/>
    <sheet name="d1_STROJNE rek." sheetId="73" r:id="rId9"/>
    <sheet name="d2_splošno" sheetId="74" r:id="rId10"/>
    <sheet name="d3_STROJNE inštalacije" sheetId="75" r:id="rId11"/>
  </sheets>
  <externalReferences>
    <externalReference r:id="rId12"/>
    <externalReference r:id="rId13"/>
    <externalReference r:id="rId14"/>
    <externalReference r:id="rId15"/>
    <externalReference r:id="rId16"/>
    <externalReference r:id="rId17"/>
    <externalReference r:id="rId18"/>
  </externalReferences>
  <definedNames>
    <definedName name="__A_objekt" localSheetId="3">#REF!</definedName>
    <definedName name="__A_objekt">#REF!</definedName>
    <definedName name="__dem1">#REF!</definedName>
    <definedName name="__IntlFixup" hidden="1">TRUE</definedName>
    <definedName name="_1_etaza" localSheetId="3">#REF!</definedName>
    <definedName name="_1_etaza">#REF!</definedName>
    <definedName name="_10_etaza" localSheetId="3">#REF!</definedName>
    <definedName name="_10_etaza">#REF!</definedName>
    <definedName name="_2_etaza" localSheetId="3">#REF!</definedName>
    <definedName name="_2_etaza">#REF!</definedName>
    <definedName name="_3_etaza" localSheetId="3">#REF!</definedName>
    <definedName name="_3_etaza">#REF!</definedName>
    <definedName name="_4_etaza" localSheetId="3">#REF!</definedName>
    <definedName name="_4_etaza">#REF!</definedName>
    <definedName name="_5_etaza" localSheetId="3">#REF!</definedName>
    <definedName name="_5_etaza">#REF!</definedName>
    <definedName name="_6_etaza" localSheetId="3">#REF!</definedName>
    <definedName name="_6_etaza">#REF!</definedName>
    <definedName name="_7_etaza" localSheetId="3">#REF!</definedName>
    <definedName name="_7_etaza">#REF!</definedName>
    <definedName name="_8_etaza" localSheetId="3">#REF!</definedName>
    <definedName name="_8_etaza">#REF!</definedName>
    <definedName name="_9_etaza" localSheetId="3">#REF!</definedName>
    <definedName name="_9_etaza">#REF!</definedName>
    <definedName name="_A_objekt" localSheetId="3">#REF!</definedName>
    <definedName name="_A_objekt">#REF!</definedName>
    <definedName name="_A1_objekt" localSheetId="3">#REF!</definedName>
    <definedName name="_A1_objekt">#REF!</definedName>
    <definedName name="_B_objekt" localSheetId="3">#REF!</definedName>
    <definedName name="_B_objekt">#REF!</definedName>
    <definedName name="_dem1">#REF!</definedName>
    <definedName name="_xlnm._FilterDatabase" localSheetId="8" hidden="1">'d1_STROJNE rek.'!#REF!</definedName>
    <definedName name="_xlnm._FilterDatabase" localSheetId="10" hidden="1">'d3_STROJNE inštalacije'!$D$6:$D$135</definedName>
    <definedName name="_Toc252964963" localSheetId="9">d2_splošno!$B$2</definedName>
    <definedName name="_Toc289939629">#REF!</definedName>
    <definedName name="AccessDatabase" hidden="1">"C:\My Documents\MAUI MALL1.mdb"</definedName>
    <definedName name="ACwvu.CapersView." localSheetId="3" hidden="1">[1]MASTER!#REF!</definedName>
    <definedName name="ACwvu.CapersView." localSheetId="1" hidden="1">[1]MASTER!#REF!</definedName>
    <definedName name="ACwvu.CapersView." localSheetId="0" hidden="1">[1]MASTER!#REF!</definedName>
    <definedName name="ACwvu.CapersView." hidden="1">[1]MASTER!#REF!</definedName>
    <definedName name="ACwvu.Japan_Capers_Ed_Pub." localSheetId="3" hidden="1">#REF!</definedName>
    <definedName name="ACwvu.Japan_Capers_Ed_Pub." localSheetId="1" hidden="1">#REF!</definedName>
    <definedName name="ACwvu.Japan_Capers_Ed_Pub." localSheetId="0" hidden="1">#REF!</definedName>
    <definedName name="ACwvu.Japan_Capers_Ed_Pub." hidden="1">#REF!</definedName>
    <definedName name="ACwvu.KJP_CC." localSheetId="3" hidden="1">#REF!</definedName>
    <definedName name="ACwvu.KJP_CC." localSheetId="1" hidden="1">#REF!</definedName>
    <definedName name="ACwvu.KJP_CC." localSheetId="0" hidden="1">#REF!</definedName>
    <definedName name="ACwvu.KJP_CC." hidden="1">#REF!</definedName>
    <definedName name="AQ">#REF!</definedName>
    <definedName name="bet">#REF!</definedName>
    <definedName name="CENA_21">#REF!</definedName>
    <definedName name="CENA_23">#REF!</definedName>
    <definedName name="CENA_24">#REF!</definedName>
    <definedName name="Cwvu.CapersView." localSheetId="3" hidden="1">[1]MASTER!#REF!</definedName>
    <definedName name="Cwvu.CapersView." localSheetId="1" hidden="1">[1]MASTER!#REF!</definedName>
    <definedName name="Cwvu.CapersView." localSheetId="0" hidden="1">[1]MASTER!#REF!</definedName>
    <definedName name="Cwvu.CapersView." hidden="1">[1]MASTER!#REF!</definedName>
    <definedName name="Cwvu.Japan_Capers_Ed_Pub." localSheetId="3" hidden="1">[1]MASTER!#REF!</definedName>
    <definedName name="Cwvu.Japan_Capers_Ed_Pub." localSheetId="1" hidden="1">[1]MASTER!#REF!</definedName>
    <definedName name="Cwvu.Japan_Capers_Ed_Pub." localSheetId="0" hidden="1">[1]MASTER!#REF!</definedName>
    <definedName name="Cwvu.Japan_Capers_Ed_Pub." hidden="1">[1]MASTER!#REF!</definedName>
    <definedName name="Cwvu.KJP_CC." localSheetId="3" hidden="1">[1]MASTER!#REF!,[1]MASTER!#REF!,[1]MASTER!#REF!,[1]MASTER!#REF!,[1]MASTER!#REF!,[1]MASTER!#REF!,[1]MASTER!#REF!,[1]MASTER!#REF!,[1]MASTER!#REF!,[1]MASTER!#REF!,[1]MASTER!#REF!,[1]MASTER!#REF!,[1]MASTER!#REF!,[1]MASTER!#REF!,[1]MASTER!#REF!,[1]MASTER!#REF!,[1]MASTER!#REF!,[1]MASTER!#REF!,[1]MASTER!#REF!,[1]MASTER!#REF!</definedName>
    <definedName name="Cwvu.KJP_CC." localSheetId="1" hidden="1">[1]MASTER!#REF!,[1]MASTER!#REF!,[1]MASTER!#REF!,[1]MASTER!#REF!,[1]MASTER!#REF!,[1]MASTER!#REF!,[1]MASTER!#REF!,[1]MASTER!#REF!,[1]MASTER!#REF!,[1]MASTER!#REF!,[1]MASTER!#REF!,[1]MASTER!#REF!,[1]MASTER!#REF!,[1]MASTER!#REF!,[1]MASTER!#REF!,[1]MASTER!#REF!,[1]MASTER!#REF!,[1]MASTER!#REF!,[1]MASTER!#REF!,[1]MASTER!#REF!</definedName>
    <definedName name="Cwvu.KJP_CC." localSheetId="0" hidden="1">[1]MASTER!#REF!,[1]MASTER!#REF!,[1]MASTER!#REF!,[1]MASTER!#REF!,[1]MASTER!#REF!,[1]MASTER!#REF!,[1]MASTER!#REF!,[1]MASTER!#REF!,[1]MASTER!#REF!,[1]MASTER!#REF!,[1]MASTER!#REF!,[1]MASTER!#REF!,[1]MASTER!#REF!,[1]MASTER!#REF!,[1]MASTER!#REF!,[1]MASTER!#REF!,[1]MASTER!#REF!,[1]MASTER!#REF!,[1]MASTER!#REF!,[1]MASTER!#REF!</definedName>
    <definedName name="Cwvu.KJP_CC." hidden="1">[1]MASTER!#REF!,[1]MASTER!#REF!,[1]MASTER!#REF!,[1]MASTER!#REF!,[1]MASTER!#REF!,[1]MASTER!#REF!,[1]MASTER!#REF!,[1]MASTER!#REF!,[1]MASTER!#REF!,[1]MASTER!#REF!,[1]MASTER!#REF!,[1]MASTER!#REF!,[1]MASTER!#REF!,[1]MASTER!#REF!,[1]MASTER!#REF!,[1]MASTER!#REF!,[1]MASTER!#REF!,[1]MASTER!#REF!,[1]MASTER!#REF!,[1]MASTER!#REF!</definedName>
    <definedName name="d1_faktor">#REF!</definedName>
    <definedName name="d2_faktor">#REF!</definedName>
    <definedName name="Datum">#REF!</definedName>
    <definedName name="dem">#REF!</definedName>
    <definedName name="Excel_BuiltIn_Print_Area" localSheetId="3">#REF!</definedName>
    <definedName name="Excel_BuiltIn_Print_Area">#REF!</definedName>
    <definedName name="Excel_BuiltIn_Print_Area_1" localSheetId="3">#REF!</definedName>
    <definedName name="Excel_BuiltIn_Print_Area_1">#REF!</definedName>
    <definedName name="Excel_BuiltIn_Print_Area_1_1" localSheetId="3">#REF!</definedName>
    <definedName name="Excel_BuiltIn_Print_Area_1_1">#REF!</definedName>
    <definedName name="Excel_BuiltIn_Print_Area_1_1_1" localSheetId="3">#REF!</definedName>
    <definedName name="Excel_BuiltIn_Print_Area_1_1_1">#REF!</definedName>
    <definedName name="Excel_BuiltIn_Print_Area_8">#REF!</definedName>
    <definedName name="f_cena">SKUPNA_REKAPITULACIJA!$M$2</definedName>
    <definedName name="f_dvg">#REF!</definedName>
    <definedName name="f_EL">#REF!</definedName>
    <definedName name="f_gr">'[2]REK. GO DELA'!#REF!</definedName>
    <definedName name="f_GRA">#REF!</definedName>
    <definedName name="f_kol">#REF!</definedName>
    <definedName name="f_ob">'[2]REK. GO DELA'!#REF!</definedName>
    <definedName name="f_OBR">'[3]obrtna dela'!#REF!</definedName>
    <definedName name="f_PR_PLIN">#REF!</definedName>
    <definedName name="f_PR_VOD">#REF!</definedName>
    <definedName name="f_SN_kab">#REF!</definedName>
    <definedName name="f_str">#REF!</definedName>
    <definedName name="f_zun">#REF!</definedName>
    <definedName name="fak_AZBEST">#REF!</definedName>
    <definedName name="fak_bet">#REF!</definedName>
    <definedName name="fak_HI_bitumen">#REF!</definedName>
    <definedName name="fak_IZO">#REF!</definedName>
    <definedName name="fak_IZO_volna">#REF!</definedName>
    <definedName name="fak_jek">#REF!</definedName>
    <definedName name="fak_ka">#REF!</definedName>
    <definedName name="fak_KER">#REF!</definedName>
    <definedName name="fak_les.smr">#REF!</definedName>
    <definedName name="fak_mavec">#REF!</definedName>
    <definedName name="fak_op">#REF!</definedName>
    <definedName name="fak_PVC">#REF!</definedName>
    <definedName name="fak_sop">#REF!</definedName>
    <definedName name="fak_stek">#REF!</definedName>
    <definedName name="fc_alu" localSheetId="3">#REF!</definedName>
    <definedName name="fc_alu">#REF!</definedName>
    <definedName name="fc_bet" localSheetId="3">#REF!</definedName>
    <definedName name="fc_bet">#REF!</definedName>
    <definedName name="fc_dvg" localSheetId="3">#REF!</definedName>
    <definedName name="fc_dvg">#REF!</definedName>
    <definedName name="fc_gradb" localSheetId="3">#REF!</definedName>
    <definedName name="fc_gradb">#REF!</definedName>
    <definedName name="fc_kan" localSheetId="3">#REF!</definedName>
    <definedName name="fc_kan">#REF!</definedName>
    <definedName name="fc_ker" localSheetId="3">#REF!</definedName>
    <definedName name="fc_ker">#REF!</definedName>
    <definedName name="fc_klep" localSheetId="3">#REF!</definedName>
    <definedName name="fc_klep">#REF!</definedName>
    <definedName name="fc_kljuc" localSheetId="3">#REF!</definedName>
    <definedName name="fc_kljuc">#REF!</definedName>
    <definedName name="fc_kro" localSheetId="3">#REF!</definedName>
    <definedName name="fc_kro">#REF!</definedName>
    <definedName name="fc_mavec" localSheetId="3">#REF!</definedName>
    <definedName name="fc_mavec">#REF!</definedName>
    <definedName name="fc_miz" localSheetId="3">#REF!</definedName>
    <definedName name="fc_miz">#REF!</definedName>
    <definedName name="fc_nvrata" localSheetId="3">#REF!</definedName>
    <definedName name="fc_nvrata">#REF!</definedName>
    <definedName name="fc_obrt" localSheetId="3">#REF!</definedName>
    <definedName name="fc_obrt">#REF!</definedName>
    <definedName name="fc_par" localSheetId="3">#REF!</definedName>
    <definedName name="fc_par">#REF!</definedName>
    <definedName name="fc_pod" localSheetId="3">#REF!</definedName>
    <definedName name="fc_pod">#REF!</definedName>
    <definedName name="fc_pozar" localSheetId="3">#REF!</definedName>
    <definedName name="fc_pozar">#REF!</definedName>
    <definedName name="fc_prip" localSheetId="3">#REF!</definedName>
    <definedName name="fc_prip">#REF!</definedName>
    <definedName name="fc_PV" localSheetId="3">#REF!</definedName>
    <definedName name="fc_PV">#REF!</definedName>
    <definedName name="fc_PVC_pod" localSheetId="3">#REF!</definedName>
    <definedName name="fc_PVC_pod">#REF!</definedName>
    <definedName name="fc_rusi" localSheetId="3">#REF!</definedName>
    <definedName name="fc_rusi">#REF!</definedName>
    <definedName name="fc_sliko" localSheetId="3">#REF!</definedName>
    <definedName name="fc_sliko">#REF!</definedName>
    <definedName name="fc_stek" localSheetId="3">#REF!</definedName>
    <definedName name="fc_stek">#REF!</definedName>
    <definedName name="fc_tes" localSheetId="3">#REF!</definedName>
    <definedName name="fc_tes">#REF!</definedName>
    <definedName name="fc_zem" localSheetId="3">#REF!</definedName>
    <definedName name="fc_zem">#REF!</definedName>
    <definedName name="fc_zid" localSheetId="3">#REF!</definedName>
    <definedName name="fc_zid">#REF!</definedName>
    <definedName name="fk_bet" localSheetId="3">#REF!</definedName>
    <definedName name="fk_bet">#REF!</definedName>
    <definedName name="fk_gradb" localSheetId="3">#REF!</definedName>
    <definedName name="fk_gradb">#REF!</definedName>
    <definedName name="fk_kam" localSheetId="3">#REF!</definedName>
    <definedName name="fk_kam">#REF!</definedName>
    <definedName name="fk_kan" localSheetId="3">#REF!</definedName>
    <definedName name="fk_kan">#REF!</definedName>
    <definedName name="fk_ker" localSheetId="3">#REF!</definedName>
    <definedName name="fk_ker">#REF!</definedName>
    <definedName name="fk_klep" localSheetId="3">#REF!</definedName>
    <definedName name="fk_klep">#REF!</definedName>
    <definedName name="fk_kljuc" localSheetId="3">#REF!</definedName>
    <definedName name="fk_kljuc">#REF!</definedName>
    <definedName name="FK_kos" localSheetId="3">#REF!</definedName>
    <definedName name="FK_kos">#REF!</definedName>
    <definedName name="fk_kro" localSheetId="3">#REF!</definedName>
    <definedName name="fk_kro">#REF!</definedName>
    <definedName name="FK_mavec" localSheetId="3">#REF!</definedName>
    <definedName name="FK_mavec">#REF!</definedName>
    <definedName name="fk_miz" localSheetId="3">#REF!</definedName>
    <definedName name="fk_miz">#REF!</definedName>
    <definedName name="fk_nvrata" localSheetId="3">#REF!</definedName>
    <definedName name="fk_nvrata">#REF!</definedName>
    <definedName name="fk_obrt" localSheetId="3">#REF!</definedName>
    <definedName name="fk_obrt">#REF!</definedName>
    <definedName name="fk_par" localSheetId="3">#REF!</definedName>
    <definedName name="fk_par">#REF!</definedName>
    <definedName name="fk_pod" localSheetId="3">#REF!</definedName>
    <definedName name="fk_pod">#REF!</definedName>
    <definedName name="fk_PVC_pod" localSheetId="3">#REF!</definedName>
    <definedName name="fk_PVC_pod">#REF!</definedName>
    <definedName name="fk_rusi" localSheetId="3">#REF!</definedName>
    <definedName name="fk_rusi">#REF!</definedName>
    <definedName name="fk_sliko" localSheetId="3">#REF!</definedName>
    <definedName name="fk_sliko">#REF!</definedName>
    <definedName name="fk_stek" localSheetId="3">#REF!</definedName>
    <definedName name="fk_stek">#REF!</definedName>
    <definedName name="fk_tes" localSheetId="3">#REF!</definedName>
    <definedName name="fk_tes">#REF!</definedName>
    <definedName name="fk_zem" localSheetId="3">#REF!</definedName>
    <definedName name="fk_zem">#REF!</definedName>
    <definedName name="fk_zid" localSheetId="3">#REF!</definedName>
    <definedName name="fk_zid">#REF!</definedName>
    <definedName name="g_faktor">#REF!</definedName>
    <definedName name="G1_FAKTOR">#REF!</definedName>
    <definedName name="GHG_fk_sumo_stene">[4]fak!$K$35</definedName>
    <definedName name="HTML_CodePage" hidden="1">1252</definedName>
    <definedName name="HTML_Control" localSheetId="1" hidden="1">{"'PRODUCTIONCOST SHEET'!$B$3:$G$48"}</definedName>
    <definedName name="HTML_Control" localSheetId="0" hidden="1">{"'PRODUCTIONCOST SHEET'!$B$3:$G$48"}</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Title" hidden="1">"2D ANIMATION PRODUCTION TABLE"</definedName>
    <definedName name="KOLIC_21">#REF!</definedName>
    <definedName name="KOLIC_23">#REF!</definedName>
    <definedName name="KOLIC_24">#REF!</definedName>
    <definedName name="Naročnik">#REF!</definedName>
    <definedName name="netto_pov">'[5]SKUPNA REKAPITULACIJA '!#REF!</definedName>
    <definedName name="o_faktor">'[3]obrtna dela'!#REF!</definedName>
    <definedName name="odstr">#REF!</definedName>
    <definedName name="OLE_LINK1" localSheetId="10">'d3_STROJNE inštalacije'!#REF!</definedName>
    <definedName name="OLE_LINK3" localSheetId="10">'d3_STROJNE inštalacije'!#REF!</definedName>
    <definedName name="parking">'[5]SKUPNA REKAPITULACIJA '!#REF!</definedName>
    <definedName name="pod_tla">'[3]obrtna dela'!#REF!</definedName>
    <definedName name="_xlnm.Print_Area" localSheetId="2">'A_gradbena dela'!$A$1:$N$138</definedName>
    <definedName name="_xlnm.Print_Area" localSheetId="3">'B_obrtna dela'!$A$1:$N$286</definedName>
    <definedName name="_xlnm.Print_Area" localSheetId="4">'C.ELEKTRO rek.'!$A$1:$E$44</definedName>
    <definedName name="_xlnm.Print_Area" localSheetId="5">'c1_elektroinštalacija'!$A$4:$F$111</definedName>
    <definedName name="_xlnm.Print_Area" localSheetId="6">'c2_razno'!$A$2:$F$12</definedName>
    <definedName name="_xlnm.Print_Area" localSheetId="8">'d1_STROJNE rek.'!$A$3:$D$22</definedName>
    <definedName name="_xlnm.Print_Area" localSheetId="10">'d3_STROJNE inštalacije'!$A$1:$F$182</definedName>
    <definedName name="_xlnm.Print_Area" localSheetId="1">GO_rekapitulacija!$A$1:$F$66</definedName>
    <definedName name="_xlnm.Print_Area" localSheetId="0">SKUPNA_REKAPITULACIJA!$A$1:$D$44</definedName>
    <definedName name="POSL_fk_sumo_stene">[4]fak!$P$35</definedName>
    <definedName name="pr_de">#REF!</definedName>
    <definedName name="pv_vrata">'[3]obrtna dela'!#REF!</definedName>
    <definedName name="raz">'[3]obrtna dela'!#REF!</definedName>
    <definedName name="Rwvu.CapersView." localSheetId="3" hidden="1">#REF!</definedName>
    <definedName name="Rwvu.CapersView." localSheetId="1" hidden="1">#REF!</definedName>
    <definedName name="Rwvu.CapersView." localSheetId="0" hidden="1">#REF!</definedName>
    <definedName name="Rwvu.CapersView." hidden="1">#REF!</definedName>
    <definedName name="Rwvu.Japan_Capers_Ed_Pub." localSheetId="3" hidden="1">#REF!</definedName>
    <definedName name="Rwvu.Japan_Capers_Ed_Pub." localSheetId="1" hidden="1">#REF!</definedName>
    <definedName name="Rwvu.Japan_Capers_Ed_Pub." localSheetId="0" hidden="1">#REF!</definedName>
    <definedName name="Rwvu.Japan_Capers_Ed_Pub." hidden="1">#REF!</definedName>
    <definedName name="Rwvu.KJP_CC." localSheetId="3" hidden="1">#REF!</definedName>
    <definedName name="Rwvu.KJP_CC." localSheetId="0" hidden="1">#REF!</definedName>
    <definedName name="Rwvu.KJP_CC." hidden="1">#REF!</definedName>
    <definedName name="s" localSheetId="3" hidden="1">#REF!</definedName>
    <definedName name="s" localSheetId="0" hidden="1">#REF!</definedName>
    <definedName name="s" hidden="1">#REF!</definedName>
    <definedName name="stek">'[3]obrtna dela'!#REF!</definedName>
    <definedName name="stekl">'[3]obrtna dela'!#REF!</definedName>
    <definedName name="stekl_f">'[3]obrtna dela'!#REF!</definedName>
    <definedName name="su_montdela">#REF!</definedName>
    <definedName name="SU_NABAVAMAT">#REF!</definedName>
    <definedName name="SU_ZEMDELA">#REF!</definedName>
    <definedName name="Swvu.CapersView." localSheetId="3" hidden="1">[1]MASTER!#REF!</definedName>
    <definedName name="Swvu.CapersView." localSheetId="1" hidden="1">[1]MASTER!#REF!</definedName>
    <definedName name="Swvu.CapersView." localSheetId="0" hidden="1">[1]MASTER!#REF!</definedName>
    <definedName name="Swvu.CapersView." hidden="1">[1]MASTER!#REF!</definedName>
    <definedName name="Swvu.Japan_Capers_Ed_Pub." localSheetId="3" hidden="1">#REF!</definedName>
    <definedName name="Swvu.Japan_Capers_Ed_Pub." localSheetId="1" hidden="1">#REF!</definedName>
    <definedName name="Swvu.Japan_Capers_Ed_Pub." localSheetId="0" hidden="1">#REF!</definedName>
    <definedName name="Swvu.Japan_Capers_Ed_Pub." hidden="1">#REF!</definedName>
    <definedName name="Swvu.KJP_CC." localSheetId="3" hidden="1">#REF!</definedName>
    <definedName name="Swvu.KJP_CC." localSheetId="1" hidden="1">#REF!</definedName>
    <definedName name="Swvu.KJP_CC." localSheetId="0" hidden="1">#REF!</definedName>
    <definedName name="Swvu.KJP_CC." hidden="1">#REF!</definedName>
    <definedName name="tes">#REF!</definedName>
    <definedName name="_xlnm.Print_Titles" localSheetId="2">'A_gradbena dela'!$1:$2</definedName>
    <definedName name="_xlnm.Print_Titles" localSheetId="3">'B_obrtna dela'!$1:$3</definedName>
    <definedName name="_xlnm.Print_Titles" localSheetId="5">'c1_elektroinštalacija'!$6:$7</definedName>
    <definedName name="_xlnm.Print_Titles" localSheetId="10">'d3_STROJNE inštalacije'!$1:$7</definedName>
    <definedName name="_xlnm.Print_Titles" localSheetId="1">GO_rekapitulacija!$1:$1</definedName>
    <definedName name="TT_01">#REF!</definedName>
    <definedName name="TT_02">#REF!</definedName>
    <definedName name="TT_03">#REF!</definedName>
    <definedName name="TT_04">#REF!</definedName>
    <definedName name="TT_05">#REF!</definedName>
    <definedName name="TT_06">#REF!</definedName>
    <definedName name="TT_07">#REF!</definedName>
    <definedName name="TT_08">#REF!</definedName>
    <definedName name="TT_09">#REF!</definedName>
    <definedName name="TT_10">#REF!</definedName>
    <definedName name="TT_11">#REF!</definedName>
    <definedName name="TT_12">#REF!</definedName>
    <definedName name="TT_13">#REF!</definedName>
    <definedName name="TT_14">#REF!</definedName>
    <definedName name="TT_15">#REF!</definedName>
    <definedName name="TT_IZK_del.sir_01">[6]List2!$C$72</definedName>
    <definedName name="TT_IZK_del.sir_02">[6]List2!$D$72</definedName>
    <definedName name="TT_IZK_del.sir_03">[6]List2!$E$72</definedName>
    <definedName name="TT_IZK_del.sir_04">[6]List2!$F$72</definedName>
    <definedName name="TT_IZK_del.sir_05">[6]List2!$G$72</definedName>
    <definedName name="TT_IZK_del.sir_06">[6]List2!$H$72</definedName>
    <definedName name="TT_IZK_del.sir_07">[6]List2!$I$72</definedName>
    <definedName name="TT_IZK_del.sir_08">[6]List2!$J$72</definedName>
    <definedName name="TT_IZK_del.sir_09">[6]List2!$K$72</definedName>
    <definedName name="TT_IZK_del.sir_10">[6]List2!$L$72</definedName>
    <definedName name="TT_IZK_glob_01">[6]List2!$C$71</definedName>
    <definedName name="TT_IZK_glob_02">[6]List2!$D$71</definedName>
    <definedName name="TT_IZK_glob_03">[6]List2!$E$71</definedName>
    <definedName name="TT_IZK_glob_04">[6]List2!$F$71</definedName>
    <definedName name="TT_IZK_glob_05">[6]List2!$G$71</definedName>
    <definedName name="TT_IZK_glob_06">[6]List2!$H$71</definedName>
    <definedName name="TT_IZK_glob_07">[6]List2!$I$71</definedName>
    <definedName name="TT_IZK_glob_08">[6]List2!$J$71</definedName>
    <definedName name="TT_IZK_glob_09">[6]List2!$K$71</definedName>
    <definedName name="TT_IZK_glob_10">[6]List2!$L$71</definedName>
    <definedName name="TT_izk_naklon_01">[6]List2!$C$73</definedName>
    <definedName name="TT_izk_naklon_02">[6]List2!$D$73</definedName>
    <definedName name="TT_izk_naklon_03">[6]List2!$E$73</definedName>
    <definedName name="TT_izk_naklon_04">[6]List2!$F$73</definedName>
    <definedName name="TT_izk_naklon_05">[6]List2!$G$73</definedName>
    <definedName name="TT_izk_naklon_06">[6]List2!$H$73</definedName>
    <definedName name="TT_izk_naklon_07">[6]List2!$I$73</definedName>
    <definedName name="TT_izk_naklon_08">[6]List2!$J$73</definedName>
    <definedName name="TT_izk_naklon_09">[6]List2!$K$73</definedName>
    <definedName name="TT_izk_naklon_10">[6]List2!$L$73</definedName>
    <definedName name="TT_na_A_01">[7]IZK_tem!$C$64</definedName>
    <definedName name="TT_na_A_02">[7]IZK_tem!$D$64</definedName>
    <definedName name="TT_na_A_03">[7]IZK_tem!$E$64</definedName>
    <definedName name="TT_na_A_04">[7]IZK_tem!$F$64</definedName>
    <definedName name="TT_na_A_05">[7]IZK_tem!$G$64</definedName>
    <definedName name="TT_na_A_06">[7]IZK_tem!$H$64</definedName>
    <definedName name="TT_na_A_07">[7]IZK_tem!$I$64</definedName>
    <definedName name="TT_na_A_08">[7]IZK_tem!$J$64</definedName>
    <definedName name="TT_na_A_09">[7]IZK_tem!$K$64</definedName>
    <definedName name="TT_na_A_10">[7]IZK_tem!$L$64</definedName>
    <definedName name="TT_na_B_01">[7]IZK_tem!$C$65</definedName>
    <definedName name="TT_na_B_02">[7]IZK_tem!$D$65</definedName>
    <definedName name="TT_na_B_03">[7]IZK_tem!$E$65</definedName>
    <definedName name="TT_na_B_04">[7]IZK_tem!$F$65</definedName>
    <definedName name="TT_na_B_05">[7]IZK_tem!$G$65</definedName>
    <definedName name="TT_na_B_06">[7]IZK_tem!$H$65</definedName>
    <definedName name="TT_na_B_07">[7]IZK_tem!$I$65</definedName>
    <definedName name="TT_na_B_08">[7]IZK_tem!$J$65</definedName>
    <definedName name="TT_na_B_09">[7]IZK_tem!$K$65</definedName>
    <definedName name="TT_na_B_10">[7]IZK_tem!$L$65</definedName>
    <definedName name="TT_na_H_01">[7]IZK_tem!$C$66</definedName>
    <definedName name="TT_na_H_02">[7]IZK_tem!$D$66</definedName>
    <definedName name="TT_na_H_03">[7]IZK_tem!$E$66</definedName>
    <definedName name="TT_na_H_04">[7]IZK_tem!$F$66</definedName>
    <definedName name="TT_na_H_05">[7]IZK_tem!$G$66</definedName>
    <definedName name="TT_na_H_06">[7]IZK_tem!$H$66</definedName>
    <definedName name="TT_na_H_07">[7]IZK_tem!$I$66</definedName>
    <definedName name="TT_na_H_08">[7]IZK_tem!$J$66</definedName>
    <definedName name="TT_na_H_09">[7]IZK_tem!$K$66</definedName>
    <definedName name="TT_na_H_10">[7]IZK_tem!$L$66</definedName>
    <definedName name="TT_pb_deb_01">[6]List2!$C$69</definedName>
    <definedName name="TT_pb_deb_02">[6]List2!$D$69</definedName>
    <definedName name="TT_pb_deb_03">[6]List2!$E$69</definedName>
    <definedName name="TT_pb_deb_04">[6]List2!$F$69</definedName>
    <definedName name="TT_pb_deb_05">[6]List2!$G$69</definedName>
    <definedName name="TT_pb_deb_06">[6]List2!$H$69</definedName>
    <definedName name="TT_pb_deb_07">[6]List2!$I$69</definedName>
    <definedName name="TT_pb_deb_08">[6]List2!$J$69</definedName>
    <definedName name="TT_pb_deb_09">[6]List2!$K$69</definedName>
    <definedName name="TT_pb_deb_10">[6]List2!$L$69</definedName>
    <definedName name="TT_pb_dod_01">[6]List2!$C$68</definedName>
    <definedName name="TT_pb_dod_02">[6]List2!$D$68</definedName>
    <definedName name="TT_pb_dod_03">[6]List2!$E$68</definedName>
    <definedName name="TT_pb_dod_04">[6]List2!$F$68</definedName>
    <definedName name="TT_pb_dod_05">[6]List2!$G$68</definedName>
    <definedName name="TT_pb_dod_06">[6]List2!$H$68</definedName>
    <definedName name="TT_pb_dod_07">[6]List2!$I$68</definedName>
    <definedName name="TT_pb_dod_08">[6]List2!$J$68</definedName>
    <definedName name="TT_pb_dod_09">[6]List2!$K$68</definedName>
    <definedName name="TT_pb_dod_10">[6]List2!$L$68</definedName>
    <definedName name="TT_pe_A_01">#REF!</definedName>
    <definedName name="TT_pe_A_02">#REF!</definedName>
    <definedName name="TT_pe_A_03">#REF!</definedName>
    <definedName name="TT_pe_A_04">#REF!</definedName>
    <definedName name="TT_pe_A_05">#REF!</definedName>
    <definedName name="TT_pe_A_06">#REF!</definedName>
    <definedName name="TT_pe_A_07">#REF!</definedName>
    <definedName name="TT_pe_A_08">#REF!</definedName>
    <definedName name="TT_pe_A_09">#REF!</definedName>
    <definedName name="TT_pe_A_10">#REF!</definedName>
    <definedName name="TT_pe_A_11">#REF!</definedName>
    <definedName name="TT_pe_A_12">#REF!</definedName>
    <definedName name="TT_pe_A_13">#REF!</definedName>
    <definedName name="TT_pe_A_14">#REF!</definedName>
    <definedName name="TT_pe_A_15">#REF!</definedName>
    <definedName name="TT_pe_B_01">#REF!</definedName>
    <definedName name="TT_pe_B_02">#REF!</definedName>
    <definedName name="TT_pe_B_03">#REF!</definedName>
    <definedName name="TT_pe_B_04">#REF!</definedName>
    <definedName name="TT_pe_B_05">#REF!</definedName>
    <definedName name="TT_pe_B_06">#REF!</definedName>
    <definedName name="TT_pe_B_07">#REF!</definedName>
    <definedName name="TT_pe_B_08">#REF!</definedName>
    <definedName name="TT_pe_B_09">#REF!</definedName>
    <definedName name="TT_pe_B_10">#REF!</definedName>
    <definedName name="TT_pe_B_11">#REF!</definedName>
    <definedName name="TT_pe_B_12">#REF!</definedName>
    <definedName name="TT_pe_B_13">#REF!</definedName>
    <definedName name="TT_pe_B_14">#REF!</definedName>
    <definedName name="TT_pe_B_15">#REF!</definedName>
    <definedName name="TT_pe_H_01">#REF!</definedName>
    <definedName name="TT_pe_H_02">#REF!</definedName>
    <definedName name="TT_pe_H_03">#REF!</definedName>
    <definedName name="TT_pe_H_04">#REF!</definedName>
    <definedName name="TT_pe_H_05">#REF!</definedName>
    <definedName name="TT_pe_H_06">#REF!</definedName>
    <definedName name="TT_pe_H_07">#REF!</definedName>
    <definedName name="TT_pe_H_08">#REF!</definedName>
    <definedName name="TT_pe_H_09">#REF!</definedName>
    <definedName name="TT_pe_H_10">#REF!</definedName>
    <definedName name="TT_pe_H_11">#REF!</definedName>
    <definedName name="TT_pe_H_12">#REF!</definedName>
    <definedName name="TT_pe_H_13">#REF!</definedName>
    <definedName name="TT_pe_H_14">#REF!</definedName>
    <definedName name="TT_pe_H_15">#REF!</definedName>
    <definedName name="wrn.CapersPlotter." localSheetId="1" hidden="1">{#N/A,#N/A,FALSE,"DI 2 YEAR MASTER SCHEDULE"}</definedName>
    <definedName name="wrn.CapersPlotter." localSheetId="0" hidden="1">{#N/A,#N/A,FALSE,"DI 2 YEAR MASTER SCHEDULE"}</definedName>
    <definedName name="wrn.CapersPlotter." hidden="1">{#N/A,#N/A,FALSE,"DI 2 YEAR MASTER SCHEDULE"}</definedName>
    <definedName name="wrn.Edutainment._.Priority._.List." localSheetId="1" hidden="1">{#N/A,#N/A,FALSE,"DI 2 YEAR MASTER SCHEDULE"}</definedName>
    <definedName name="wrn.Edutainment._.Priority._.List." localSheetId="0" hidden="1">{#N/A,#N/A,FALSE,"DI 2 YEAR MASTER SCHEDULE"}</definedName>
    <definedName name="wrn.Edutainment._.Priority._.List." hidden="1">{#N/A,#N/A,FALSE,"DI 2 YEAR MASTER SCHEDULE"}</definedName>
    <definedName name="wrn.Japan_Capers_Ed._.Pub." localSheetId="1" hidden="1">{"Japan_Capers_Ed_Pub",#N/A,FALSE,"DI 2 YEAR MASTER SCHEDULE"}</definedName>
    <definedName name="wrn.Japan_Capers_Ed._.Pub." localSheetId="0" hidden="1">{"Japan_Capers_Ed_Pub",#N/A,FALSE,"DI 2 YEAR MASTER SCHEDULE"}</definedName>
    <definedName name="wrn.Japan_Capers_Ed._.Pub." hidden="1">{"Japan_Capers_Ed_Pub",#N/A,FALSE,"DI 2 YEAR MASTER SCHEDULE"}</definedName>
    <definedName name="wrn.Priority._.list." localSheetId="1" hidden="1">{#N/A,#N/A,FALSE,"DI 2 YEAR MASTER SCHEDULE"}</definedName>
    <definedName name="wrn.Priority._.list." localSheetId="0" hidden="1">{#N/A,#N/A,FALSE,"DI 2 YEAR MASTER SCHEDULE"}</definedName>
    <definedName name="wrn.Priority._.list." hidden="1">{#N/A,#N/A,FALSE,"DI 2 YEAR MASTER SCHEDULE"}</definedName>
    <definedName name="wrn.Prjcted._.Mnthly._.Qtys." localSheetId="1" hidden="1">{#N/A,#N/A,FALSE,"PRJCTED MNTHLY QTY's"}</definedName>
    <definedName name="wrn.Prjcted._.Mnthly._.Qtys." localSheetId="0" hidden="1">{#N/A,#N/A,FALSE,"PRJCTED MNTHLY QTY's"}</definedName>
    <definedName name="wrn.Prjcted._.Mnthly._.Qtys." hidden="1">{#N/A,#N/A,FALSE,"PRJCTED MNTHLY QTY's"}</definedName>
    <definedName name="wrn.Prjcted._.Qtrly._.Dollars." localSheetId="1" hidden="1">{#N/A,#N/A,FALSE,"PRJCTED QTRLY $'s"}</definedName>
    <definedName name="wrn.Prjcted._.Qtrly._.Dollars." localSheetId="0" hidden="1">{#N/A,#N/A,FALSE,"PRJCTED QTRLY $'s"}</definedName>
    <definedName name="wrn.Prjcted._.Qtrly._.Dollars." hidden="1">{#N/A,#N/A,FALSE,"PRJCTED QTRLY $'s"}</definedName>
    <definedName name="wrn.Prjcted._.Qtrly._.Qtys." localSheetId="1" hidden="1">{#N/A,#N/A,FALSE,"PRJCTED QTRLY QTY's"}</definedName>
    <definedName name="wrn.Prjcted._.Qtrly._.Qtys." localSheetId="0" hidden="1">{#N/A,#N/A,FALSE,"PRJCTED QTRLY QTY's"}</definedName>
    <definedName name="wrn.Prjcted._.Qtrly._.Qtys." hidden="1">{#N/A,#N/A,FALSE,"PRJCTED QTRLY QTY's"}</definedName>
    <definedName name="wvu.CapersView." localSheetId="1"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localSheetId="0"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localSheetId="1"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localSheetId="0"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localSheetId="1"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localSheetId="0"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Z_9A428CE1_B4D9_11D0_A8AA_0000C071AEE7_.wvu.Cols" hidden="1">[1]MASTER!$A$1:$Q$65536,[1]MASTER!$Y$1:$Z$65536</definedName>
    <definedName name="Z_9A428CE1_B4D9_11D0_A8AA_0000C071AEE7_.wvu.PrintArea" localSheetId="3" hidden="1">#REF!</definedName>
    <definedName name="Z_9A428CE1_B4D9_11D0_A8AA_0000C071AEE7_.wvu.PrintArea" localSheetId="1" hidden="1">#REF!</definedName>
    <definedName name="Z_9A428CE1_B4D9_11D0_A8AA_0000C071AEE7_.wvu.PrintArea" localSheetId="0" hidden="1">#REF!</definedName>
    <definedName name="Z_9A428CE1_B4D9_11D0_A8AA_0000C071AEE7_.wvu.PrintArea" hidden="1">#REF!</definedName>
    <definedName name="Z_9A428CE1_B4D9_11D0_A8AA_0000C071AEE7_.wvu.Rows" localSheetId="3" hidden="1">[1]MASTER!#REF!,[1]MASTER!#REF!,[1]MASTER!#REF!,[1]MASTER!#REF!,[1]MASTER!#REF!,[1]MASTER!#REF!,[1]MASTER!#REF!,[1]MASTER!$A$98:$IV$272</definedName>
    <definedName name="Z_9A428CE1_B4D9_11D0_A8AA_0000C071AEE7_.wvu.Rows" localSheetId="1" hidden="1">[1]MASTER!#REF!,[1]MASTER!#REF!,[1]MASTER!#REF!,[1]MASTER!#REF!,[1]MASTER!#REF!,[1]MASTER!#REF!,[1]MASTER!#REF!,[1]MASTER!$A$98:$IV$272</definedName>
    <definedName name="Z_9A428CE1_B4D9_11D0_A8AA_0000C071AEE7_.wvu.Rows" localSheetId="0" hidden="1">[1]MASTER!#REF!,[1]MASTER!#REF!,[1]MASTER!#REF!,[1]MASTER!#REF!,[1]MASTER!#REF!,[1]MASTER!#REF!,[1]MASTER!#REF!,[1]MASTER!$A$98:$IV$272</definedName>
    <definedName name="Z_9A428CE1_B4D9_11D0_A8AA_0000C071AEE7_.wvu.Rows" hidden="1">[1]MASTER!#REF!,[1]MASTER!#REF!,[1]MASTER!#REF!,[1]MASTER!#REF!,[1]MASTER!#REF!,[1]MASTER!#REF!,[1]MASTER!#REF!,[1]MASTER!$A$98:$IV$272</definedName>
    <definedName name="Za">#REF!</definedName>
    <definedName name="zem">#REF!</definedName>
    <definedName name="zid">#REF!</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N80" i="70" l="1"/>
  <c r="F112" i="77"/>
  <c r="F110" i="77"/>
  <c r="F106" i="77"/>
  <c r="F105" i="77"/>
  <c r="F104" i="77"/>
  <c r="F103" i="77"/>
  <c r="F102" i="77"/>
  <c r="F101" i="77"/>
  <c r="F100" i="77"/>
  <c r="F99" i="77"/>
  <c r="F98" i="77"/>
  <c r="H97" i="77"/>
  <c r="F97" i="77"/>
  <c r="H96" i="77"/>
  <c r="F96" i="77"/>
  <c r="F95" i="77"/>
  <c r="F94" i="77"/>
  <c r="F93" i="77"/>
  <c r="F92" i="77"/>
  <c r="F91" i="77"/>
  <c r="F90" i="77"/>
  <c r="F89" i="77"/>
  <c r="F88" i="77"/>
  <c r="F87" i="77"/>
  <c r="F86" i="77"/>
  <c r="F85" i="77"/>
  <c r="F84" i="77"/>
  <c r="F83" i="77"/>
  <c r="F82" i="77"/>
  <c r="F81" i="77"/>
  <c r="F80" i="77"/>
  <c r="F79" i="77"/>
  <c r="F78" i="77"/>
  <c r="F77" i="77"/>
  <c r="F107" i="77" s="1"/>
  <c r="F76" i="77"/>
  <c r="F75" i="77"/>
  <c r="F74" i="77"/>
  <c r="F73" i="77"/>
  <c r="F70" i="77"/>
  <c r="F69" i="77"/>
  <c r="F68" i="77"/>
  <c r="F67" i="77"/>
  <c r="F66" i="77"/>
  <c r="F65" i="77"/>
  <c r="F64" i="77"/>
  <c r="F63" i="77"/>
  <c r="F62" i="77"/>
  <c r="F60" i="77"/>
  <c r="F59" i="77"/>
  <c r="F58" i="77"/>
  <c r="C57" i="77"/>
  <c r="F57" i="77"/>
  <c r="C56" i="77"/>
  <c r="F56" i="77"/>
  <c r="F55" i="77"/>
  <c r="F54" i="77"/>
  <c r="C54" i="77"/>
  <c r="F53" i="77"/>
  <c r="F71" i="77" s="1"/>
  <c r="F52" i="77"/>
  <c r="F51" i="77"/>
  <c r="F50" i="77"/>
  <c r="F49" i="77"/>
  <c r="F48" i="77"/>
  <c r="F47" i="77"/>
  <c r="F43" i="77"/>
  <c r="F42" i="77"/>
  <c r="F41" i="77"/>
  <c r="F40" i="77"/>
  <c r="F39" i="77"/>
  <c r="F38" i="77"/>
  <c r="F37" i="77"/>
  <c r="F36" i="77"/>
  <c r="F35" i="77"/>
  <c r="F34" i="77"/>
  <c r="F33" i="77"/>
  <c r="F32" i="77"/>
  <c r="F31" i="77"/>
  <c r="F30" i="77"/>
  <c r="F29" i="77"/>
  <c r="F28" i="77"/>
  <c r="F27" i="77"/>
  <c r="F26" i="77"/>
  <c r="F25" i="77"/>
  <c r="F24" i="77"/>
  <c r="F23" i="77"/>
  <c r="F22" i="77"/>
  <c r="F21" i="77"/>
  <c r="F20" i="77"/>
  <c r="F18" i="77"/>
  <c r="F17" i="77"/>
  <c r="F45" i="77" s="1"/>
  <c r="F16" i="77"/>
  <c r="F15" i="77"/>
  <c r="F14" i="77"/>
  <c r="F12" i="77"/>
  <c r="F11" i="77"/>
  <c r="F9" i="77"/>
  <c r="F8" i="77"/>
  <c r="N115" i="11"/>
  <c r="N119" i="11"/>
  <c r="F49" i="16" s="1"/>
  <c r="N266" i="70"/>
  <c r="N259" i="70"/>
  <c r="L90" i="70"/>
  <c r="N90" i="70" s="1"/>
  <c r="N92" i="70" s="1"/>
  <c r="F59" i="16" s="1"/>
  <c r="F6" i="78"/>
  <c r="F9" i="78" s="1"/>
  <c r="D32" i="76" s="1"/>
  <c r="E10" i="78"/>
  <c r="E9" i="78"/>
  <c r="G7" i="78"/>
  <c r="E7" i="78"/>
  <c r="N47" i="70"/>
  <c r="N43" i="11"/>
  <c r="N46" i="11" s="1"/>
  <c r="F47" i="16" s="1"/>
  <c r="N63" i="70"/>
  <c r="N159" i="70"/>
  <c r="F170" i="75"/>
  <c r="F166" i="75"/>
  <c r="F160" i="75"/>
  <c r="F156" i="75"/>
  <c r="F151" i="75"/>
  <c r="F148" i="75"/>
  <c r="F144" i="75"/>
  <c r="F140" i="75"/>
  <c r="F135" i="75"/>
  <c r="A135" i="75"/>
  <c r="A138" i="75" s="1"/>
  <c r="F129" i="75"/>
  <c r="F126" i="75"/>
  <c r="F123" i="75"/>
  <c r="F121" i="75"/>
  <c r="F118" i="75"/>
  <c r="F115" i="75"/>
  <c r="F113" i="75"/>
  <c r="F108" i="75"/>
  <c r="F104" i="75"/>
  <c r="F101" i="75"/>
  <c r="F97" i="75"/>
  <c r="F88" i="75"/>
  <c r="F82" i="75"/>
  <c r="F78" i="75"/>
  <c r="F73" i="75"/>
  <c r="F70" i="75"/>
  <c r="F178" i="75" s="1"/>
  <c r="F67" i="75"/>
  <c r="F64" i="75"/>
  <c r="B3" i="75"/>
  <c r="B2" i="75"/>
  <c r="B1" i="75"/>
  <c r="N200" i="70"/>
  <c r="N189" i="70"/>
  <c r="N202" i="70" s="1"/>
  <c r="F61" i="16" s="1"/>
  <c r="N82" i="11"/>
  <c r="N75" i="11"/>
  <c r="N92" i="11"/>
  <c r="N37" i="70"/>
  <c r="N49" i="70"/>
  <c r="F58" i="16" s="1"/>
  <c r="N244" i="70"/>
  <c r="N246" i="70" s="1"/>
  <c r="F62" i="16" s="1"/>
  <c r="N167" i="70"/>
  <c r="N149" i="70"/>
  <c r="N134" i="70"/>
  <c r="N109" i="70"/>
  <c r="N78" i="70"/>
  <c r="N33" i="11"/>
  <c r="N21" i="11"/>
  <c r="N169" i="70"/>
  <c r="F60" i="16" s="1"/>
  <c r="F174" i="75"/>
  <c r="N268" i="70"/>
  <c r="F63" i="16" s="1"/>
  <c r="N95" i="11"/>
  <c r="F48" i="16" s="1"/>
  <c r="D8" i="16"/>
  <c r="D11" i="16"/>
  <c r="D12" i="16"/>
  <c r="D14" i="16"/>
  <c r="D5" i="16"/>
  <c r="D4" i="16"/>
  <c r="C47" i="16"/>
  <c r="C40" i="16"/>
  <c r="N282" i="70" l="1"/>
  <c r="N285" i="70" s="1"/>
  <c r="F64" i="16" s="1"/>
  <c r="F66" i="16" s="1"/>
  <c r="F22" i="16" s="1"/>
  <c r="D21" i="27" s="1"/>
  <c r="N133" i="11"/>
  <c r="N136" i="11" s="1"/>
  <c r="F50" i="16" s="1"/>
  <c r="F52" i="16" s="1"/>
  <c r="F20" i="16" s="1"/>
  <c r="A143" i="75"/>
  <c r="F108" i="77"/>
  <c r="F111" i="77" s="1"/>
  <c r="D30" i="76" s="1"/>
  <c r="F181" i="75"/>
  <c r="D5" i="73" s="1"/>
  <c r="D6" i="73" s="1"/>
  <c r="D27" i="27" s="1"/>
  <c r="A147" i="75"/>
  <c r="D34" i="76" l="1"/>
  <c r="D39" i="76"/>
  <c r="D19" i="27"/>
  <c r="D23" i="27" s="1"/>
  <c r="F24" i="16"/>
  <c r="F26" i="16"/>
  <c r="A150" i="75"/>
  <c r="A155" i="75" l="1"/>
  <c r="A159" i="75"/>
  <c r="A169" i="75"/>
  <c r="F28" i="16"/>
  <c r="D25" i="27"/>
  <c r="D29" i="27" s="1"/>
  <c r="D32" i="27" s="1"/>
  <c r="D35" i="27" s="1"/>
  <c r="D37" i="27" s="1"/>
  <c r="D43" i="76"/>
  <c r="D41" i="76"/>
  <c r="A165" i="75"/>
  <c r="A173" i="75" s="1"/>
  <c r="A177" i="75" l="1"/>
</calcChain>
</file>

<file path=xl/sharedStrings.xml><?xml version="1.0" encoding="utf-8"?>
<sst xmlns="http://schemas.openxmlformats.org/spreadsheetml/2006/main" count="794" uniqueCount="473">
  <si>
    <t>c1.</t>
  </si>
  <si>
    <t>c2.</t>
  </si>
  <si>
    <t>c3.</t>
  </si>
  <si>
    <t>c4.</t>
  </si>
  <si>
    <t>010/2019</t>
  </si>
  <si>
    <t>hidroizolacija 2- kritina : identična obstoječi kritini s potrebnim prekrivanjem in tesnenjem obstoječe kritine s prekrivanjem</t>
  </si>
  <si>
    <t>Ponovna montaža obstoječih pokrovov kinet širine cca 20 cm, na isto mesto, po vgradnji inštalacijskega razvoda. 
Obračun v m1; vključno s predhodnim čiščenjem in eventuelno izravnavo in zaresnitvijo na stiku z obstoječo talno oblogo.</t>
  </si>
  <si>
    <t>V ceno zajeti tudi vso potrebno čiščenje medstropovja in polnil.</t>
  </si>
  <si>
    <t>OBSTENSKA ZAOKROŽICA</t>
  </si>
  <si>
    <t xml:space="preserve">Kompletna izdelava obstenske zaokrožitve v območju nove pregradne stene; vključno s predhodnim zarezanjem obstoječe PVC talne obloge in izdelava zaokrožinice v višni 10 cm (enako kot pri obstoječemu tlaku-isti vzorec z enakimi tehničnimi karakteristikami), s predhodnim vgrajevanjem podložnega profila ter leplenje s specialnim disperzijskim  mikroarmiranim lepilom. 
</t>
  </si>
  <si>
    <t>POŽARNE ZATESNITVE</t>
  </si>
  <si>
    <t>Kompletna dobava/montaža požarnih blazinic za zatesnitev prehodov inštalacij skozi požarne sektorje; po navodilih izdelovalca požarnega izkaza.</t>
  </si>
  <si>
    <t>POŽARNE ZATESNITVE (strojne inštalacije) - prehod cevnih inštalacij</t>
  </si>
  <si>
    <t xml:space="preserve">Opmba:
Vsi detajli v zvezi s streho morajo biti izvedeni po navodilih pooblaščenega izvajalca ravnih streh, ob upoštevanju dežja, vetra, sonca, paropropustnosti in pritrjevanja. Izvajalec mora predložiti garancijo tako na  samo kvaliteto izvedbe , kakor tudi na ves vgrajeni material!  </t>
  </si>
  <si>
    <t xml:space="preserve">Kompletna dobava materiala in izvedba pločevinastega vertikalnega kanala preseka 40x40, višina min. 50 cm  z zaključno strešico (preboj strehe za inštalacije) ; izdelanega iz kovinskega ogrodja in obloge iz pocinkane in prašno barvane pločevine  deb. 1 mm.
Obračun v kos; vključno s predhodno odstranitvijo dela kritine s podlogo, ter obloga s hidroizolacijskim materialom (dodatno prekrivanje z novim identičnim in kompatabilnim materialom, odpornim  na UV) z zaključkom z mašeto na vrhu kanala, s tesnitvijo samega preboja in vseh pločevinastih zgibov.
</t>
  </si>
  <si>
    <t>► VERTIKALNI KANAL NA  STREHI  (prehod inštalacij)</t>
  </si>
  <si>
    <t>NEPREDVIDENA GRADBENA DELA</t>
  </si>
  <si>
    <t>NEPREDVIDENA OBRTNA DELA</t>
  </si>
  <si>
    <t>9.</t>
  </si>
  <si>
    <r>
      <t xml:space="preserve">SKUPAJ  </t>
    </r>
    <r>
      <rPr>
        <b/>
        <u/>
        <sz val="11"/>
        <rFont val="Arial"/>
        <family val="2"/>
        <charset val="238"/>
      </rPr>
      <t>GOI dela z DDV</t>
    </r>
    <r>
      <rPr>
        <b/>
        <sz val="11"/>
        <rFont val="Arial"/>
        <family val="2"/>
        <charset val="238"/>
      </rPr>
      <t xml:space="preserve">  (A+B+C+D+E) :</t>
    </r>
  </si>
  <si>
    <t>Razna nepredvidena in dodatna gradbena dela, katera v fazi projektiranja niso bila predvidena, vendar so nujna za dokončanje in obratovanje objekta. 
Obračun izvršiti na podlagi predhodnega naročila s strani investitorja; z vpisom nadzornega organa v gradbeni dnevnik !</t>
  </si>
  <si>
    <t xml:space="preserve">Rezervirana vsota vrednosti gradbenih del v (%) : </t>
  </si>
  <si>
    <t xml:space="preserve">Rezervirana vsota vrednosti obrtnih del v (%) : </t>
  </si>
  <si>
    <t>Zaključno čiščenje prostorov in opreme</t>
  </si>
  <si>
    <t>- strokovni nadzor</t>
  </si>
  <si>
    <t>Razna nepredvidena in dodatna obrtna in obrtno- zaključna dela, katera v fazi projektiranja niso bila predvidena, vendar so nujna za dokončanje in obratovanje objekta. 
Obračun izvršiti na podlagi predhodnega naročila s strani investitorja; z vpisom nadzornega organa v gradbeni dnevnik !</t>
  </si>
  <si>
    <t>varovalni element 00.ST6/3p kpl. z varovalnimi vložki 3x100A</t>
  </si>
  <si>
    <t>signalna lučka zelena 230V AC, enakovredno kot npr.RMQ Titan M22 kpl z nosilcem oznake, adapterjem in stikalnim elementom</t>
  </si>
  <si>
    <t>drobni in vezni instalacijski material, VS sponke, PG uvodnice, PE in N zbiralka</t>
  </si>
  <si>
    <t>parapetni kanal dvoprekatni s pokrovom  dim 130/70mm</t>
  </si>
  <si>
    <t xml:space="preserve">zaključek za parapetni kanal </t>
  </si>
  <si>
    <t>mikro stikalo na vratih ( prilagoditi obstoječim vratom)</t>
  </si>
  <si>
    <t>tipka "AT" za zasilni izklop zaskočna, n/o 2xNO, 2xNZ</t>
  </si>
  <si>
    <t xml:space="preserve">nadometna opozorilna signalna lučka "POZOR SEVANJE" 230V AC </t>
  </si>
  <si>
    <t>tipke za vklop (ZE, 1xNO) in izklop (RD, 1xNO+1xNZ) signalna lučka BE (24V DC) v  n/o izvedbi</t>
  </si>
  <si>
    <t>video nadzor bolnika</t>
  </si>
  <si>
    <t>dolbenje mavčno kartonske stene ( širina do 40mm ), gipsanje, brez končnega opleska</t>
  </si>
  <si>
    <t xml:space="preserve">►OZEMLJITVENA MREŽA, PRIKLOP, MERITVE </t>
  </si>
  <si>
    <t xml:space="preserve">Kompletna izdelava kontrolnih meritev obstoječe stenske (Pb) svinčene zaščite  ter izdelava poročila o rezultatih meritev oz. potrebah po eventuelni dodatni zaščiti.
</t>
  </si>
  <si>
    <t>Kompletna izdelava armirano betonskih podstavkov za elemente strojnih inštalacij. Podstavek je izdelan v vidnem mikroarmiranem betonu z dodatkom mreže Q196 v spodnji coni in s posnetimi robovi! 
Izdelava po navodilih izvajalca strojnih inštalacij!
Obračun v kos z vsemi preddeli za kompletno izdelani podstavek; vključno z betonom, s potrebno armaturo, opažem ter s postavitvijo na zahtevano lokacijo.
Opomba: Dokončne dimenzije podstavka predhodno uskladiti z izvajalcem strojnih inštalacij!</t>
  </si>
  <si>
    <r>
      <t>►</t>
    </r>
    <r>
      <rPr>
        <b/>
        <sz val="9"/>
        <rFont val="Arial"/>
        <family val="2"/>
        <charset val="238"/>
      </rPr>
      <t>V1</t>
    </r>
    <r>
      <rPr>
        <sz val="9"/>
        <rFont val="Arial"/>
        <family val="2"/>
        <charset val="238"/>
      </rPr>
      <t xml:space="preserve"> - Notranja vrata </t>
    </r>
    <r>
      <rPr>
        <b/>
        <sz val="9"/>
        <rFont val="Arial"/>
        <family val="2"/>
        <charset val="238"/>
      </rPr>
      <t>90 x 210</t>
    </r>
    <r>
      <rPr>
        <sz val="9"/>
        <rFont val="Arial"/>
        <family val="2"/>
        <charset val="238"/>
      </rPr>
      <t xml:space="preserve"> cm</t>
    </r>
  </si>
  <si>
    <t>OPOMBA: 
Vsi pritrdilni, tesnilni in ostali elementi se morajo izvesti po izvedbenem projektu in navodilih proizvajalca vrat!
Dimenzije preveriti na mestu samem!
Izvedbena dokumentacija je vključena v ceni posamezne postavke!</t>
  </si>
  <si>
    <t xml:space="preserve">Preboj AB plošče do 20x20 cm, deb. cca 20 cm </t>
  </si>
  <si>
    <t xml:space="preserve">Preboj AB stene do 20x20 cm, deb. cca 20 cm </t>
  </si>
  <si>
    <t xml:space="preserve">Kompletna dobava in polaganje prvovrstne antistatične in elektroprevodne PVC talne obloge deb. 3 mm - krpanje obstoječega tlaka na območju inštalacijskih razvodov in kinet (identična obstoječi talni oblogi, isti vzorec z enakimi tehničnimi karakteristikami), s predhodnim  1x nanosom izravnalne mase , 100 % lepljene in opasovane v prostor s specialnim disperzijskim  mikroarmiranim lepilom. 
Ozemljitvena mreža mora biti povezana na obstoječo ozemljitveno mrežo; po navodilih projektanta elektro inštalacij.
Po končanem polaganju je potrebno  izvesti meritve el. upornosti in predložiti naročniku pozitivni  izkaz  meritev (zajeto kompletno v ceni).
Obračun v m2 za vsa dela razvidna iz opisa postavke in zahtev s strani naročnika!
</t>
  </si>
  <si>
    <t>Vsi jekleni elementi (četudi ni v načrtu ali popisu del posebej označeno) morajo biti primerno protikorozijsko zaščiteni (vroče cinkanje in barvanje v RAL po izboru odg. proj. arhitekture ali drugo zahtevano zaščito za jeklene konstrukcije) tako, da je zagotovljen garancijski rok in življenjska doba, ki jo zahteva investitor.</t>
  </si>
  <si>
    <t>Vse vrednosti inštalacijskih del v ponudbi, četudi ni to posebej označeno ali navedeno v popisu del, morajo upoštevati vsa dela namenjena prilagajanju trenutnemu stanju na gradbišču. V skupni vrednosti ponudbe mora biti vključeno tudi morebitno dodatno izsekavanje utorov in prebojev v zidane ali armirano-betonske stene, ponovno demontiranje in montiranje vseh vrst montažnih sten, vsa dodatna dela za zagotavljanje primernih križanj med posameznimi inštalacijskimi vodi, izdelava vseh vrst ojačitev konstrukcij in podobna dela, ki zagotavljajo kakovostno vgradnjo vseh vrst inštalacijskih vodov in niso posebej navedena v popisu del. V ponudbi morajo biti upoštevana vsa drobna strojna in elektro instalacijska dela in transporti. Skupna ponudbena vrednost mora vključevati vse stroške morebitnega sušenja in gretja objekta konstrukcij, tlakov ali estrihov.</t>
  </si>
  <si>
    <t xml:space="preserve">ENOTNA CENA MORA VSEBOVATI: </t>
  </si>
  <si>
    <t>dobavo in montažo vse navedene opreme in elementov razen če drugače opisano</t>
  </si>
  <si>
    <t>vsa potrebna pripravljalna dela in manipulativne stroške</t>
  </si>
  <si>
    <t>vse potrebne transporte, notranje in zunanje</t>
  </si>
  <si>
    <t xml:space="preserve">vse potrebno delo </t>
  </si>
  <si>
    <t>vsa potrebna pomožna sredstva za vgrajevanje na objektu kot so lestve, odri in podobno</t>
  </si>
  <si>
    <t>usklajevanje z osnovnim načrtom in posvetovanje s projektantom, nadzornikom, investitorjem, naročnikom</t>
  </si>
  <si>
    <t>terminsko usklajevanje del z ostalimi izvajalci na objektu</t>
  </si>
  <si>
    <t>čiščenje prostorov po končanih delih in odvoz odpadnega meteriala na stalno mestno deponijo</t>
  </si>
  <si>
    <t>plačilo komunalnega prispevka za stalno mestno deponijo odpadnega materiala</t>
  </si>
  <si>
    <t xml:space="preserve">vsa potrebna higijensko tehnična preventivna zaščita delavcev na gradbišču </t>
  </si>
  <si>
    <t>izdelavo vseh potrebnih detajlov in dopolnih del, katera je potrebno izvesti za dokončanje posameznih del, tudi če potrebni detajli in niso podrobno navedeni in opisani v popisu del, in so ta dopolnila nujna za pravilno funkcioniranje posameznih sistemov in elementov objekta.</t>
  </si>
  <si>
    <t>skladiščenje materiala na gradbišču</t>
  </si>
  <si>
    <t>preizkušanje kvalitete za vse materiale, ki se vgrajujejo in dokazovanje kvalitete z atesti</t>
  </si>
  <si>
    <t>ves potrebni glavni, pomožni, pritrdilni, tesnilni in vezni material</t>
  </si>
  <si>
    <t>popravilo eventuelno povzročene škode ostalim izvajalcem na gradbišču</t>
  </si>
  <si>
    <t>vse potrebne zaščitne premaze</t>
  </si>
  <si>
    <t>merjenje na objektu, pred pričetkom izdelave posameznih elementov</t>
  </si>
  <si>
    <t>popravilo nekvalitetno izvedenih del oziroma zamenjava elementov</t>
  </si>
  <si>
    <t>izdelava tehnoloških risb za proizvodnjo s potrebnimi detajli</t>
  </si>
  <si>
    <t xml:space="preserve">izdelava in izrez odprtin za vgradnjo inštalacijskih in drugih elementov </t>
  </si>
  <si>
    <t>izdelava vseh izračunov vezanih na izdelavo elementov, potrebnih za doseganje predpisanih zahtev</t>
  </si>
  <si>
    <t xml:space="preserve">priprava podatkov za izdelavo PID dokumentacije </t>
  </si>
  <si>
    <t xml:space="preserve">izpiranje/izpihovanje cevovodov, meritve, uregulacija sistema, zagon, poskusno obratovanje </t>
  </si>
  <si>
    <t xml:space="preserve">dezinfekcija celotnega cevovoda z ustreznim sredstvom </t>
  </si>
  <si>
    <t>ustrezno izobraževanje vzdrževalcev objekta za manjša popravila oz. vzdrževanja vgrajenih senzorskih armature</t>
  </si>
  <si>
    <t>Opis postavke</t>
  </si>
  <si>
    <t>e.m.</t>
  </si>
  <si>
    <t>kol</t>
  </si>
  <si>
    <t>€/enoto</t>
  </si>
  <si>
    <t>HLADILNA VODA ZA POTREBE CT APARATA</t>
  </si>
  <si>
    <t>Hladilni agregat, v kompaktni izvedbi, za hlajenje prostor z ekološkim hladilnim sredstvom R410a.</t>
  </si>
  <si>
    <t>Naprava, ter proizvajalec naprave, sta certificirana po glavnih in priznanih standardih in smernicah in s tem zagotavljata ustrezen nivo kvalitete in skladnost z EU zakonodajo (CE, Eurovent, ISO9001, ISO14001, ipd.)</t>
  </si>
  <si>
    <t>Oprema je v tovarni pred odpremo popolnoma testirana skladno z njeno uporabo ter zakoni in smernicami v EU (tlačna trdnost &gt;38bar, elektronski test morebitnega puščanja hladiva, vakuumski test do 2 torr, električni "šok" testi, ipd.).</t>
  </si>
  <si>
    <t>Naprava je primerna za zunanjo postavitev, grajena iz ohišja iz nerjavne pločevine, dodatno prašno barvanega (poliestersko termalno, debelina nanosa min. 70μ).</t>
  </si>
  <si>
    <t>Enota je zračno hlajenja, sestavljena iz izmenjevalnika iz aluminijastih lamel, navlečenih na bakrene cevi. Aluminijaste lamele so dodatno prevlečene s plastjo posebnega akrilnega in hidrofilskega premaza, ki zagotavlja dolgo življensko dobo ob visoki odpornosti na atmosfersko korozijo (kisli dež, sol).</t>
  </si>
  <si>
    <t>Naprava kot celota je lahko sestavljena iz ene ali dveh zunanjih enot (tovarniško spojeno, kompaktno) in je opremljena z večimi spiralnimi hermetičnimi kompresorji (2, 3, 4 ali 6, odvisno od tipa naprave), od katerih je vsaj eden (ali več) popolnoma brezkoračno krmiljen (INVERTER motor), za zagotavljanje natančnega prilagajanja potrebam po hladilni ali ogrevni moči. Preostali kompresorji so stopenjski (ON/OFF). Naprava omogoča obratovanje tudi v primeru, če je kateri od kompresorjev v okvari (ti, "emergency operation"). Vsi kompresorji so zvočno izolirani in opremljeni z električnimi grelniki karterja olja.</t>
  </si>
  <si>
    <t>Za odvod kondenzacijske toplote je predviden visokoučinkoviti aksialni ventilator z DC INVERTER motorjem (brezkoračna regulacija), ki se prilagaja dejanskim potrebam kondenzatorja oz. uparjalnika. Naprava je v komplet sestavljena še z vsemi potrebnimi cevnimi in električnimi povezavami, mikroprocesorskim krmiljem, elektronskim ekspanzijskim ventilom, oljnim separatorjem, sesalnim akumulatorjem, tipala za visoki in nizki tlak, zaščitni termostati, varovalke, fazne zaščite, zaščite proti preobremenitvi kompresorjev, termične zaščite, tekočinske in plinske zaporne ventile, magnetne ventile in vso potrebno senzoriko in krmije za varno, neprekinjeno in zanesljivo delovanje.</t>
  </si>
  <si>
    <r>
      <t xml:space="preserve">Freonskemu sistemu naprave je </t>
    </r>
    <r>
      <rPr>
        <b/>
        <sz val="11"/>
        <color indexed="8"/>
        <rFont val="Arial"/>
        <family val="2"/>
        <charset val="238"/>
      </rPr>
      <t>prigrajen hidro modul</t>
    </r>
    <r>
      <rPr>
        <sz val="11"/>
        <color indexed="8"/>
        <rFont val="Arial"/>
        <family val="2"/>
        <charset val="238"/>
      </rPr>
      <t xml:space="preserve"> za pripravo hladne vode.</t>
    </r>
  </si>
  <si>
    <t>Sestavljen je v istem ohišja iz nerjavne pločevine, prašno barvane, v katero je vgrajen visoko učinkoviti ploščni izmenjevalnik freon/voda, s tipali na freonski in vodni strani (in/out), elektronskim ekspanzijskim ventilom (EEV), ter vso potrebno freonsko periferijo, kot so servisni ventili, filter, ipd. Na vodni strani pa z kompletno hidravlično opremo, cevno povezavo, obtočno črpalko (standardno, ali visokotlačno), varovalom pretoka (flow-switch), polnilno pipico, lovilnik nečistoč, ekspanzijsko posodo z varnostnim ventilom, zaporne ventile, nepovratni ventil, manometer, ter odzračevalni lonček.</t>
  </si>
  <si>
    <t>Regulacija temperatur je standardno vremensko in obremenitveno vodena (kombinacija zunanjih in notranjih pogojev).</t>
  </si>
  <si>
    <t>Nominalni tehnični podatki:</t>
  </si>
  <si>
    <t>Hladilna moč: min 17,0, max 20.5kW (nominalna - 8/13°C @ +35°C)</t>
  </si>
  <si>
    <t>Hladilna moč: 25.0kW (maksimalno - 8/13°C @ +35°C)</t>
  </si>
  <si>
    <t>Maks električna priključna moč - hlajenje: 8.5 kW, 3~, 400V/50Hz</t>
  </si>
  <si>
    <t>ESEER: 4.70</t>
  </si>
  <si>
    <t>Faktor sezonske učinkovitosti ηs: 178% (nizkotemperaturno hlajenje)</t>
  </si>
  <si>
    <t>Brezstopenjski razpon moči sistema: 25 - 120%</t>
  </si>
  <si>
    <t>Št. kompresorjev v sistemu: min 2 (zaradi zanesljivosti)</t>
  </si>
  <si>
    <t>Št. hladilnih krogov v sistemu: 1</t>
  </si>
  <si>
    <t>Minimalna zahtevana količina vode v sistemu - hlajenje: 33 l</t>
  </si>
  <si>
    <t>Maksimalni obratovalni tok (MCA) naprave: 27.1A</t>
  </si>
  <si>
    <t>Priporočeno varovanje naprave: 32A</t>
  </si>
  <si>
    <t>Električno napajanje naprave: 3~, 400V/50Hz</t>
  </si>
  <si>
    <r>
      <t xml:space="preserve">Območje delovanja - hlajenje / zračna stran: </t>
    </r>
    <r>
      <rPr>
        <b/>
        <sz val="11"/>
        <color indexed="8"/>
        <rFont val="Arial"/>
        <family val="2"/>
        <charset val="238"/>
      </rPr>
      <t>od -15°C do +43°C</t>
    </r>
  </si>
  <si>
    <t>Hladilno sredstvo: R410a</t>
  </si>
  <si>
    <t>Količina hladilnega sredstva v sistemu: 7.6 kg</t>
  </si>
  <si>
    <t>Fizični podatki:</t>
  </si>
  <si>
    <t>Dimenzije (V x Š x G): 1.684 x 1.370 x 774 mm</t>
  </si>
  <si>
    <t>Teža: 332 kg</t>
  </si>
  <si>
    <t>Zvočna moč: 78 dB(A) (po EN14825)</t>
  </si>
  <si>
    <t>Število ploščnih izmenjevalnikov: 1</t>
  </si>
  <si>
    <t>Nominalni in maksimalni pretok vode: 60 l/min / 90 l/min</t>
  </si>
  <si>
    <t>Minimalni potreben pretok vode: 23 l/min</t>
  </si>
  <si>
    <t>Razpoložljivi tlak obtočne črpalke pri nominalnem pretoku: &gt; 200kPa</t>
  </si>
  <si>
    <t>Količina vode v napravi: 4.2 l</t>
  </si>
  <si>
    <t>Volumen ekspanzijske posode: 12 l</t>
  </si>
  <si>
    <t>Varnostni ventil: 3 bar</t>
  </si>
  <si>
    <t>Hidravlični priključki: 1 1/4'' (žensko)</t>
  </si>
  <si>
    <t>Opcije, dobavljene z napravo:</t>
  </si>
  <si>
    <t>Vmesnik EKRP1AHT:</t>
  </si>
  <si>
    <t>Kartica za kontrolo enote z znanjimi signali, ki omogoča oddaljeni vklop/izklop (ON/OFF), oddaljeni "termo" vklop/izklop (Thermo-OFF) in preklop enote v oba režima (ogrevanje/hlajenje)</t>
  </si>
  <si>
    <t>Dodatni oddaljeni posluževalni panel EKRUAHT</t>
  </si>
  <si>
    <t>Digitalni manometri BHGP26A1:</t>
  </si>
  <si>
    <t>V napravo vgrajeni dodatni digitalni manometri za enostavno odčitanje trenutnih tlačnih razmer hladilnega sistema</t>
  </si>
  <si>
    <t>Vmesnik DTA104A62:</t>
  </si>
  <si>
    <t>Vmesnik za omejevanje porabe energije in/ali aktiviranje tihega delovanja (nočno delovanje, v treh stopnjah) in zasilni izklop naprave</t>
  </si>
  <si>
    <t>Vmesnik RTD-W:</t>
  </si>
  <si>
    <t>CNS vmesnik (ModBus, RS485), za integracijo naprave v hišni CNS, ki istočasno omogoča kontrolo in monitoring naprave preko zunanjih prostih vhodoh in izhodov, s funkcijami kot so režima ogrevanja/hlajenja naprave, preklop v ogrevanje STV, tihi način, ter z analognim signalom (0-10V) možnost spreminjanja želene izstopne temperature vode. Možne povratne informacije so kontakt za vsak režim delovanja (ogrevanje/hlajenje) in morebitni alarm naprave</t>
  </si>
  <si>
    <t>Protizamrzovalna zaščita hidravličnih komponent, z ojačano izolacijo cevnih povezav in obtočne črpalke ter električno grelno blazino na vseh hidravličnih elementih</t>
  </si>
  <si>
    <t>Ustreza na primer:</t>
  </si>
  <si>
    <t>Proizvajalec: DAIKIN</t>
  </si>
  <si>
    <t>Tip: EWAQ021CWP</t>
  </si>
  <si>
    <t>kompl</t>
  </si>
  <si>
    <t>Filter za vodo (25 mikronov), z navojnima priključkoma ter tesnilnim materialom</t>
  </si>
  <si>
    <t>DN 40, PN 6</t>
  </si>
  <si>
    <t>Gumi kompenzatorji s montažnim in tesnilnim materialom</t>
  </si>
  <si>
    <t>Hidravlični ločilnik 100l npr. fi 400 mm h=900 mm z izolacijo AC 32 mm in oplaščeno z Al. Pločevino debeline 0,8 mm</t>
  </si>
  <si>
    <t>Zaprta membranska raztezna posoda, skupaj s tesnilnim in montažnim materialom</t>
  </si>
  <si>
    <r>
      <t>V</t>
    </r>
    <r>
      <rPr>
        <sz val="10"/>
        <color indexed="8"/>
        <rFont val="Arial"/>
        <family val="2"/>
        <charset val="238"/>
      </rPr>
      <t xml:space="preserve"> = 8 l</t>
    </r>
  </si>
  <si>
    <t>Projektna rešitev:</t>
  </si>
  <si>
    <t>REFLEX tip ST28</t>
  </si>
  <si>
    <t>ali enakovredni</t>
  </si>
  <si>
    <t>Regulacijski ventil z navojnima priključkoma, z nastavitvijo pretoka za uravnovešenje, z merilno skalo v by passu, zaporno funkcijo,  skupaj s tesnilnim in vijačnim materialom</t>
  </si>
  <si>
    <t xml:space="preserve">DN 25, PN 6 </t>
  </si>
  <si>
    <t>TACO SETTER BYPASS 100</t>
  </si>
  <si>
    <t>Zaporni ventil z navojnima priključkoma z varovalom proti nepooblaščenemu zapiranju po DIN 4751/2, skupaj s tesnilnim materialom</t>
  </si>
  <si>
    <t>DN 40, PN6</t>
  </si>
  <si>
    <r>
      <t xml:space="preserve">Energetsko </t>
    </r>
    <r>
      <rPr>
        <sz val="10"/>
        <color indexed="8"/>
        <rFont val="Arial"/>
        <family val="2"/>
        <charset val="238"/>
      </rPr>
      <t>učinkovita obtočna črpalka z zvezno regulacijo vrtljajev, z navojnimi priključki s priključnimi holandci, izolacijo, skupaj s tesnilnim in vijačnim materialom</t>
    </r>
  </si>
  <si>
    <t>Energetski razred: A</t>
  </si>
  <si>
    <r>
      <t>V= 1,3 m</t>
    </r>
    <r>
      <rPr>
        <vertAlign val="superscript"/>
        <sz val="10"/>
        <color indexed="8"/>
        <rFont val="Arial"/>
        <family val="2"/>
        <charset val="238"/>
      </rPr>
      <t>3</t>
    </r>
    <r>
      <rPr>
        <sz val="10"/>
        <color indexed="8"/>
        <rFont val="Arial"/>
        <family val="2"/>
        <charset val="238"/>
      </rPr>
      <t>/h</t>
    </r>
  </si>
  <si>
    <t>H= 60  kPa</t>
  </si>
  <si>
    <t>Ne= 140 W</t>
  </si>
  <si>
    <t>U=230 V / 50 Hz</t>
  </si>
  <si>
    <t>projektna rešitev:</t>
  </si>
  <si>
    <t>WILO tip STRATOS 30/1-12</t>
  </si>
  <si>
    <t>Cev iz nelegiranega jekla 1.0034 E 195 po DIN EN 10305 (press sistem) skupaj z vsemi fitingi, tesnilo FPM rdeč, in pritrdilnim materialom ter dodatkom na odrez</t>
  </si>
  <si>
    <t>42 x 1,5</t>
  </si>
  <si>
    <t>m</t>
  </si>
  <si>
    <t>Dobava in montaža cevnih objemk z gumi vložkom za hlajenje sistema npr MEFA, komplet z pocinkanimi navojnimi palicami dolžine 300 - 900 mm, ves montažni material (matice, vijaki)</t>
  </si>
  <si>
    <t>42x 1,5</t>
  </si>
  <si>
    <t>Toplotna izolacija razvoda hladilne vode z izolacijskim ploščami iz sintetičnega kavčuka z zaprto celično strukturo. Cevna izolacija izpolnjuje pogoje za preprečevanje toplotnih izgub, korozije, rosenja in kondenzacije, prenosa hrupa na gradbeno konstrukcijo, elastična in odporna od -50°C do +105 °C, z visoko odpornostjo proti prehodu vodne pare (η&gt;10.000) skladno z EN 12086 in EN 13469 in nizko toplotno prevodnostjo (λd(0°C)=0,036 W/mK) skladno z EN 8497, skupaj z lepilom ter obdelavo fazonskih kosov ter armatur</t>
  </si>
  <si>
    <t>debeline 32 mm</t>
  </si>
  <si>
    <t>ARMACELL tip ARMAFLEX XG</t>
  </si>
  <si>
    <t>Zaščita toplotne izolacije zunanjega cevnega razvoda hladilne vode izoliranih z mineralno volno z Al pločevino in spet s kniping vijaki</t>
  </si>
  <si>
    <t>Manometer v okroglem ohišju f80 mm z merilnim območjem do 6 bar z varilnim kolčakom za vgradnjo v objektu, navojnim priključkom DN 15, manometrsko navojno pipico DN 15, komplet z montažnim in z montažnim in tesnilnim materialom</t>
  </si>
  <si>
    <t>Termometer v okroglem ohišju f80 za vgradnjo v objektu, z navojnim priključkom R 1/2", komplet z montažnim in tesnilnim materialom</t>
  </si>
  <si>
    <t>- z merilnim območjem od -10 do +40 °C</t>
  </si>
  <si>
    <t>Polnjenje sistema hlajenja s tovarniško pripravljeno mešanico protizmrzovalnega sredstva</t>
  </si>
  <si>
    <t>etilen gilkol (30%) / voda (70%)</t>
  </si>
  <si>
    <t>l</t>
  </si>
  <si>
    <t>Izdelava prebojev preko AB sten debeline do 500 mm za potrebe cevnih instalacij do dimenzije Ø125</t>
  </si>
  <si>
    <t>Izdelava požarno odpornih prebojev na prehodih cevi skozi meje požarnih celic in sektorjev po SIST EN 1366-3 skupaj z označbo prebojev ter izdelavo tehnične dokumentacije z dokumentiranjem vseh prebojev</t>
  </si>
  <si>
    <t>za par cevnih razvodov (f 32 - f 50)</t>
  </si>
  <si>
    <t>Avtomatski odzračevalnik mikro zračnih mehurčkov z navojnima priključkoma ter krogelno pipico, skupaj s tesnilnim in montažnim materialom</t>
  </si>
  <si>
    <t>ZUT 15</t>
  </si>
  <si>
    <t>ZEPARO</t>
  </si>
  <si>
    <t>Transport hladilnega agregata na streho</t>
  </si>
  <si>
    <r>
      <t xml:space="preserve">Hlajenje tehničnega prostora s split napravo sestoječo iz notranje enote za pod stropno montažo z hl.močjo 3,5 kW  in zunanje enote delujoče hlajenje do -15 </t>
    </r>
    <r>
      <rPr>
        <sz val="10"/>
        <rFont val="Symbol"/>
        <family val="1"/>
        <charset val="2"/>
      </rPr>
      <t>°</t>
    </r>
    <r>
      <rPr>
        <sz val="10"/>
        <rFont val="Arial"/>
        <family val="1"/>
        <charset val="238"/>
      </rPr>
      <t>C</t>
    </r>
  </si>
  <si>
    <r>
      <t xml:space="preserve">Z bakrenimi povezavami za pretok hladilnega medija </t>
    </r>
    <r>
      <rPr>
        <sz val="10"/>
        <rFont val="Symbol"/>
        <family val="1"/>
        <charset val="2"/>
      </rPr>
      <t>f</t>
    </r>
    <r>
      <rPr>
        <sz val="10"/>
        <rFont val="Arial"/>
        <family val="1"/>
        <charset val="238"/>
      </rPr>
      <t xml:space="preserve">10mmx30m z izolacijo cevi, </t>
    </r>
    <r>
      <rPr>
        <sz val="10"/>
        <rFont val="Symbol"/>
        <family val="1"/>
        <charset val="2"/>
      </rPr>
      <t>f</t>
    </r>
    <r>
      <rPr>
        <sz val="10"/>
        <rFont val="Arial"/>
        <family val="1"/>
        <charset val="238"/>
      </rPr>
      <t xml:space="preserve">16mmx30m, odvodom kondneza do kote 0,0 m PVC </t>
    </r>
    <r>
      <rPr>
        <sz val="10"/>
        <rFont val="Symbol"/>
        <family val="1"/>
        <charset val="2"/>
      </rPr>
      <t>f</t>
    </r>
    <r>
      <rPr>
        <sz val="8.25"/>
        <rFont val="Arial"/>
        <family val="1"/>
        <charset val="238"/>
      </rPr>
      <t xml:space="preserve"> </t>
    </r>
    <r>
      <rPr>
        <sz val="10"/>
        <rFont val="Arial"/>
        <family val="1"/>
        <charset val="238"/>
      </rPr>
      <t>32 x 8m s izolacijo AC 6 mm, montažnim in obešalnim materialom cevi, konzolami za pritrditev z.e. na betonsko ploščad</t>
    </r>
  </si>
  <si>
    <t>PP-HT cev za kondenz, vključno z fazonskimi kosi, z dodatki na odrezke, tesnilnim materialom in  podpornimi objemkami obloženimi z gumo in obešali (npr. MEFA)</t>
  </si>
  <si>
    <t xml:space="preserve">DN32  </t>
  </si>
  <si>
    <t>m'</t>
  </si>
  <si>
    <t>Priklop razvoda kondenza na fekalno omrežje preko HL 138 sifona</t>
  </si>
  <si>
    <t>Priklop razvoda kondenza  CT aparata na fekalno omrežje preko HL 138 sifona</t>
  </si>
  <si>
    <t>Prezračevanje</t>
  </si>
  <si>
    <t>Dobava in vgradnja odvodne rešetke AR-3F 425x125 z komoro z vgradnjo</t>
  </si>
  <si>
    <t>Priklop rešetke z kanali fi 150 mm l=4 m z fazonskimi kosi, z regulacijsko loputo fi 150 mm in priklopom na obstoječi kanalski razvod pod stropom</t>
  </si>
  <si>
    <t>Splošne postavke</t>
  </si>
  <si>
    <t>Tlačna in trdnostna preizkušnja z hladnim vodnim tlakom 5 bar ter izpihovanjem ecvovoda</t>
  </si>
  <si>
    <t>Preizkusni zagon, hidravlično uravnovešenje sistema,  toplotni, hladilni preizkus z izdelavo zapisnika</t>
  </si>
  <si>
    <t>Transportni stroški</t>
  </si>
  <si>
    <t>1%</t>
  </si>
  <si>
    <t>Manjša nepredvidena dela in stroški 2%</t>
  </si>
  <si>
    <t xml:space="preserve">SKUPAJ </t>
  </si>
  <si>
    <t>- priključitev CT aparata</t>
  </si>
  <si>
    <t xml:space="preserve">- CT aparat  </t>
  </si>
  <si>
    <t>CELJE, avgust 2019</t>
  </si>
  <si>
    <t>PZI</t>
  </si>
  <si>
    <t>LJUBLJANSKA CESTA 5, 2000 MARIBOR</t>
  </si>
  <si>
    <t>URGENTNI CENTER UKC MARIBOR,
VGRADNJA CT APARATA</t>
  </si>
  <si>
    <t>UKC MARIBOR,</t>
  </si>
  <si>
    <t>6.</t>
  </si>
  <si>
    <t>Opomba : Obračunana neto površina prostorov</t>
  </si>
  <si>
    <t>Kompletna pazljiva odstranitev obstoječe kritine ravne strehe s podlogo do nivoja betonske plošče, na območju postavitve betonskega podstavka za strojne inštalacije; vključno s čiščenjem.
Kritino je potrebno diagonalno zarezati!</t>
  </si>
  <si>
    <t xml:space="preserve">ODSTRANITEV OBSTOJEČE KRITINE S PODLOGO </t>
  </si>
  <si>
    <t xml:space="preserve">Poleg opisanega v posameznih postavkah,  je v sklopu cene/enoto tudi zajetI:
-  rušenje ali odstranjevanje,
 - dobava in postavitev potrebnih odrov za izvedbo rušitvenih del,
 - sprotno čiščenje prostorov in odstranitev rušenega materiala,
-  nakladanje in transport ruševin na stalno komunalno deponijo,
-  plačilo vseh taks in stroškov uporabe komunalno deponije odpadkov.
Vse gradbene odpadke in ruševine je potrebno odpeljati na deponijo komunalnih odpadkov v skladu z veljavno zakonodajo, s plačilom vseh taks in stroškov koriščenja deponije.
Izvajalec del mora naročniku predati potrjene evidenčne liste!
</t>
  </si>
  <si>
    <t>Opomba:</t>
  </si>
  <si>
    <t xml:space="preserve">Kompletna dobava materiala in izvedba strehe oz. kritine v območju novega podstavka in prebojev za elemente strojnih inštalacij.
Izvedba po navodilih projektanta in proizvajalca hidroizolacijskih trakov; vključno s predhodnim čiščenjem podlage, s parno zaporo, s toplotno izolacijo, s hidroizolacijo, z vogalnimi elementi, itd.
Obračun po m2 tlorisne projekcije podstavka.
</t>
  </si>
  <si>
    <t>ločilni sloj</t>
  </si>
  <si>
    <t>hidroizolacija 1-kritina: identična obstoječi kritini, s potrebnim prekrivanjem in tesnenjem obstoječe kritine,</t>
  </si>
  <si>
    <t>SUHOMONTAŽNI STROP - PONOVNA MONTAŽA</t>
  </si>
  <si>
    <t>Obračun v m1.</t>
  </si>
  <si>
    <t xml:space="preserve">Kompletna ponovna montaža obstoječih (očiščenih) polnil spuščenega stropa na isto mesto po vgradnji inštalacijskega razvoda v medstropovju.
</t>
  </si>
  <si>
    <t>V ceno zajeti tudi eventuelno prilagoditev obstoječe podkonstrukcije ter  potrebne nove zaključne elemente.</t>
  </si>
  <si>
    <t xml:space="preserve">Kompletna pazljiva predelava polnil obstoječega spuščenega stropa zaradi vgradnje nove mavčne pregradne stene deb. 15 cm.
V konstrukcijo so vložene snemljive mineralne plošče z vodoodbojno površino dim. 600 x 600 mm, z Bioguard antibakterijskim delovanjem. 
Ob novi steni je predviden novi zaključni profil 24/24 mm (enak kot pri obstoječih stenah).
</t>
  </si>
  <si>
    <t>Kompletna dobava in montaža inox vodila za drsno zaveso (sama drsna zavesa, katera preprečuje poglede na CT aparat  ni zajeta v ceni postavke).
Dobava in vgradnja sistemskega inox okovja  (2 x sider za sidranje na obeh straneh v pregradno steno)  ter inox pletenice na katero se namestijo obročki za zaveso.
Izvedba po napotkih arhitekta.
Obračun za kpl.</t>
  </si>
  <si>
    <t>Kompletna dobava in montaža inox vodila za zaveso slačilnice (sama zavesa ni predmet postavke).
Dobava in vgradnja sistemskega inox okovja  (2 x sider za sidranje na obeh straneh v pregradno steno)  ter inox cevi na katero se namestijo obročki za zaveso.
Izvedba po napotkih arhitekta.
Obračun za kpl.</t>
  </si>
  <si>
    <t>► Inox vodilo za zaveso kabine za slačenje</t>
  </si>
  <si>
    <t>► Inox vodilo za drsno zaveso, L = cca 4,20 m</t>
  </si>
  <si>
    <t>► PONOVNA MONTAŽA POKROVOV KINET</t>
  </si>
  <si>
    <t>MONTAŽA POKROVOV KINET</t>
  </si>
  <si>
    <t xml:space="preserve">ZAKLJUČNO ČIŠČENJE </t>
  </si>
  <si>
    <t>Zaključno čiščenje prostorov (tlakov, oblog, pohištvene opreme, ...), pred predajo naročniku.</t>
  </si>
  <si>
    <t>* pohištveno in medicinsko opremo,</t>
  </si>
  <si>
    <t>Opomba: Vsi potrebni odri so zajeti v enotni ceni v sklopu postavk in se ne bodo posebej obračunavali!</t>
  </si>
  <si>
    <t>Protiprašna samonosna stenska zaščita</t>
  </si>
  <si>
    <t xml:space="preserve">Kompletna dobava in izdelava protiprašne stenske zaščite ter demontaža le-te po zaključku del ter popravilo vseh eventuelnih poškodb, ki bi nastale; z vsemi preddeli.
Obračun v m2.
</t>
  </si>
  <si>
    <t>SUHOM. STROP - PONOVNA MONTAŽA POLNIL</t>
  </si>
  <si>
    <t>Ljubljanska cesta 5</t>
  </si>
  <si>
    <t>2000 MARIBOR</t>
  </si>
  <si>
    <t>URGENTNI CENTER V 
UKC MARIBOR
VGRADNJA CT APARATA</t>
  </si>
  <si>
    <t>ODGOVORNI PROJEKTANT ELEKTRO INSTALACIJ:</t>
  </si>
  <si>
    <t>GORAZD GORENŠEK u.d.i.e.  (041 655-272)</t>
  </si>
  <si>
    <t>ŠTEVILKA NAČRTA:</t>
  </si>
  <si>
    <t>5797/19</t>
  </si>
  <si>
    <t>CELJE,  avgust 2019</t>
  </si>
  <si>
    <t>SKUPNA REKAPITULACIJA</t>
  </si>
  <si>
    <t>ELEKTROINSTALACIJA JAKEGA TOKA:</t>
  </si>
  <si>
    <t>NEPREDVIDENA DELA 10%</t>
  </si>
  <si>
    <t>PID + NOV (4 kom + 1 digital)</t>
  </si>
  <si>
    <r>
      <t xml:space="preserve">SKUPAJ  </t>
    </r>
    <r>
      <rPr>
        <sz val="12"/>
        <rFont val="Arial"/>
        <family val="2"/>
        <charset val="238"/>
      </rPr>
      <t>z DDV :</t>
    </r>
  </si>
  <si>
    <t xml:space="preserve">ELEKTROINSTALACIJA </t>
  </si>
  <si>
    <t>Poz.</t>
  </si>
  <si>
    <t>Naziv dela in materiala</t>
  </si>
  <si>
    <t>KOL</t>
  </si>
  <si>
    <t>ME</t>
  </si>
  <si>
    <t>Cena (Eur)</t>
  </si>
  <si>
    <t>Skupaj (Eur)</t>
  </si>
  <si>
    <t>RAZDELILCI</t>
  </si>
  <si>
    <t>(dobava in montaža)</t>
  </si>
  <si>
    <t>1.1.</t>
  </si>
  <si>
    <t>RAZDELILEC R-2K/1</t>
  </si>
  <si>
    <t>(dogradnja v obstoječ razdelilnik)</t>
  </si>
  <si>
    <t>-</t>
  </si>
  <si>
    <t xml:space="preserve">Zamenjava obstoječega odklopnika z zaščito 160A z novim odklopnikom z zaščito 250A </t>
  </si>
  <si>
    <t>drobni in vezni material</t>
  </si>
  <si>
    <t>1.2.</t>
  </si>
  <si>
    <t>RAZDELILEC R-2N/S</t>
  </si>
  <si>
    <t xml:space="preserve">varovalni vložek NV00 160/35A (-F5) hladilni agregat CT </t>
  </si>
  <si>
    <t xml:space="preserve">instalacijski odklopnik B2 / I; 10kA; </t>
  </si>
  <si>
    <t>kontaktor 10kW, 230VAC, pom . Kontakti 22</t>
  </si>
  <si>
    <t>kontaktor 5kW, 230VAC, pom . Kontakti 22</t>
  </si>
  <si>
    <t>1.3.</t>
  </si>
  <si>
    <t>RAZDELILEC R-P/CT</t>
  </si>
  <si>
    <t>prostostoječa kovinska omara  dim. 800x2000x400mm s podstavkom 100 mm kpl. s ključavnico in vgrajeno opremo:</t>
  </si>
  <si>
    <t>odklopno stikalo 250A;  podaljšano ročico: SIEMENS</t>
  </si>
  <si>
    <t xml:space="preserve">odvodnik prenapetosti razred II; (8/20)µs; Uc=240V; </t>
  </si>
  <si>
    <t>svetilka z vtičnico v razdelilcu</t>
  </si>
  <si>
    <t xml:space="preserve">varovalni element EZN25/1p 6A </t>
  </si>
  <si>
    <t>usmernik 24V DC SITOP 6EP1436-2BA10</t>
  </si>
  <si>
    <t>odklopnik 160/125A 3VA112-4ED46-0AA0;
2 kos pomožni kontakti 3VS9988-0SS12;
motorni pogon 3VA 24 VDC
podnapetostna tuljava 3VA9908-0BB11</t>
  </si>
  <si>
    <t>časovni rele 3RP2505-2AB40</t>
  </si>
  <si>
    <t xml:space="preserve">instalacijski odklopnik B6 / I; 10kA; </t>
  </si>
  <si>
    <t>kom</t>
  </si>
  <si>
    <t>modularno zaščitno stikalo MCRD tip B, 5SV8111-4KK;
sumarni tokovni transformator MRCD-B 5SV8702-2KP</t>
  </si>
  <si>
    <t>pomožni kontaktor 24V DC 3RH2131-2BB40</t>
  </si>
  <si>
    <t>bistabilni rele 5TT4417-5;
pomožni kontakt 5TT4930</t>
  </si>
  <si>
    <t>RAZDELILCI skupaj  :</t>
  </si>
  <si>
    <t>KABELSKI RAZVOD:</t>
  </si>
  <si>
    <t>(dobava in polaganje)</t>
  </si>
  <si>
    <t>kabel FG16R 5x50 mm2</t>
  </si>
  <si>
    <t>požarni kabel  NHXH 5x70 mm2 E90, kpl z ognjeodpornim obešalnim in razvodnim priborom</t>
  </si>
  <si>
    <t>požarni kabel JY(St)Y 1x2x0.8 mm kpl z ognjevarnim obešalnim in razvodnim priborom FE180, E60</t>
  </si>
  <si>
    <t>kabel NYM-J 5x10 mm2</t>
  </si>
  <si>
    <t>kabel NYM-J 3 x 2.5 mm2</t>
  </si>
  <si>
    <t>kabel NYM-J 7 x 2.5 mm2</t>
  </si>
  <si>
    <t>kabel NYM-J 7 x 1.5 mm2</t>
  </si>
  <si>
    <t>kabel NYM-J 4 x 1.5 mm2</t>
  </si>
  <si>
    <t>kabel NYM-J 3 x 1.5 mm2</t>
  </si>
  <si>
    <t>žica P/Fy 16 mm2</t>
  </si>
  <si>
    <t>žica P/Fy 6 mm2</t>
  </si>
  <si>
    <t>dvostranski priklopi kablov</t>
  </si>
  <si>
    <t>KABELSKI RAZVOD skupaj:</t>
  </si>
  <si>
    <t>OSTALI ELEKTROINSTALACIJSKI MATERIAL:</t>
  </si>
  <si>
    <t>(dobava in montaža oz. polaganje)</t>
  </si>
  <si>
    <t>stikalo micro p/o izmenično z antibakterijsko zaščito</t>
  </si>
  <si>
    <t>tipkalo micro p/o  z antibakterijsko zaščito ( prestavitev obstoječih)</t>
  </si>
  <si>
    <t>razvodnica fi 60 mm</t>
  </si>
  <si>
    <t>razni AB preboji do fi 50mm</t>
  </si>
  <si>
    <t>zatesnitev večjih prebojev do fi 50m s kitom; enakovredno kot npr.: PROMASTOP</t>
  </si>
  <si>
    <t xml:space="preserve">instalacijski kanal Quadro 15X15 mm </t>
  </si>
  <si>
    <t xml:space="preserve">instalacijski kanal Quadro 20x30 mm </t>
  </si>
  <si>
    <t>rebrasta plastična cev tbx 16-23 mm</t>
  </si>
  <si>
    <t>razvodnica DIP dodatne izenačitve potenciala</t>
  </si>
  <si>
    <t>razvodnica RKP-IV-2.5 mm2</t>
  </si>
  <si>
    <t>odpiranje in ponovno zapiranje stropa ocena</t>
  </si>
  <si>
    <t>požar ( prilogoditev na obstoječ sistem)</t>
  </si>
  <si>
    <t>Naslovljivi optični dimni javljalnik požara enakovredno kot npr.: (Hochiki ALK-E) v kompletu s podnožjem in napisno ploščico</t>
  </si>
  <si>
    <t>Naslovljivi optični dimni javljalnik požara v spuščenem stropu enakovredno kot npr.:  ( Hochiki ALK-E) v kompletu s podnožjem in napisno ploščico</t>
  </si>
  <si>
    <t xml:space="preserve">* parametriranje sistema,
* preizkus sistema,
* spuščanje sistema v pogon,
* sodelovanje na pregledu s strani pooblaščene institucije
* predaja sistema in poučitec uporabnika. 
* nadgradnja CNS-ja                                                                                                                                                                                                                                                        </t>
  </si>
  <si>
    <t>kontrola pristopa (preureditev in prilogoditev na obstoječ sistem)</t>
  </si>
  <si>
    <t xml:space="preserve">Čitalnik brezkontaktnih kartic (125kHz, H4000) čitalna razdalja 20cm, zunanje napajanje </t>
  </si>
  <si>
    <t>Električna ključavnica, trajna odprtost (DC12V)- majhna  poraba</t>
  </si>
  <si>
    <t xml:space="preserve">*- parametriranje sistema,
- spuščanje sistema v pogon,
- preizkus sistema,
- primopredaja sistema in poučitev uprabnika          </t>
  </si>
  <si>
    <t>prestavitev obstoječa kamere</t>
  </si>
  <si>
    <t>drobni instalacijski material (5%)</t>
  </si>
  <si>
    <t>OSTALI ELEKTROINSTALACIJSKI MATERIAL skupaj:</t>
  </si>
  <si>
    <t>ELEKTROINŠTALACIJA  skupaj:</t>
  </si>
  <si>
    <t>PREGLED, PREIZKUS in MERITVE ZAŠČITE PROTI UDARU ELEKTRIČNEGA TOKA, IZOLACIJSKE TRDNOSTI KABELSKIH VODNIKOV, GALVANSKIH POVEZAV KOVINSKIH MAS IN  PONIKALNE UPORNOSTI OZEMLJITVE TER IZDAJA USTREZNE DOKUMENTACIJE V SKLADU S PREDPISI IN PROTOKOLI</t>
  </si>
  <si>
    <t>RAZNO skupaj:</t>
  </si>
  <si>
    <t xml:space="preserve">c1. </t>
  </si>
  <si>
    <t>c2</t>
  </si>
  <si>
    <t>Popis je veljaven le v kombinaciji z vsemi grafičnimi prilogami, risbami, načrti, tehničnim poročilom, sestavami konstrukcij, geomehanskim oziroma geološkim poročilom in ostalimi sestavinami PZI projekta. Natančnejši opisi, način in kvaliteta izdelave, barve, velikost elementov, načini pritrjevanja, načini stikovanja z ostalimi elementi objekta, morebitna požarna varnost konstrukcij ali gradbenih elementov in podobno so razvidni iz prej naštetih sestavin PZI projekta. Ponudba mora vsebovati ves pritrdilni, vezni, spojni, tesnilni material in ustrezne podkostrukcije, dobavo in vgradnjo zaključnih profilov, pločevin in kotnikov, izdelavo vseh potrebnih podkonstrukcij, dodatnega izsekavanja AB in zidanih sten, ponovnega odpiranja montažnih sten in podobna dela potrebna za vgradnjo posameznega elementa objekta, izvedbo vseh drobnih gradbenih, obrtniških in instalacijskih del ter ostalega če tudi to ni neposredno navedeno popisu del, a je kljub temu razvidno iz grafičnih prilog in ostalih prej naštetih sestavnih delov PZI projekta. Nujna je tudi kombinacija popisa s požarnim elaboratom, ki opredeljuje požarno varnost posameznih konstrukcij in gradbenih elementov objekta. Obvezno je upoštevati vse zahteve iz študije požarne varnosti. Ponudba, ki se sklicuje zgolj na tekstualni del popisa ni veljavna oziroma je nepopolna in nepravilna. Z oddajo ponudbe vsak ponudnik izjavlja, da je skrbno preučil vse prej omenjene sestavne dele PZI projekta in da je v skupno vrednost vključil vsa dodatna, nepredvidena in presežna dela ter material, ki zagotavljajo popolno, zaključeno in celostno izvedbo objekta, ki ga obravnava projekt  kot tudi vsa dela, ki niso neposredno opisana ali našteta v tekstualnem delu popisa, a so kljub temu razvidna iz grafičnih prilog in ostalih prej naštetih sestavnih delov PZI projekta. Za vse nejasnosti mora ponudnik v razpisnem roku, ki je namenjen postavljanju vprašanj, pisno kontaktirati investitorja. Kontaktiranje ali postavljanje vprašanj neposredno odgovornemu vodji projekta, projektantskim organizacijam, ki so sodelovale pri izdelavi projekta ali posameznim odgovornim projektantom ni dovoljeno.</t>
  </si>
  <si>
    <t>oznaka</t>
  </si>
  <si>
    <t>opis</t>
  </si>
  <si>
    <t>kos</t>
  </si>
  <si>
    <t>PRIPRAVLJALNA DELA</t>
  </si>
  <si>
    <t>m2</t>
  </si>
  <si>
    <t>KLJUČAVNIČARSKA DELA</t>
  </si>
  <si>
    <t>cena/en.</t>
  </si>
  <si>
    <t>INVESTITOR/NAROČNIK:</t>
  </si>
  <si>
    <t>OBJEKT /LOKACIJA:</t>
  </si>
  <si>
    <t>VRSTA PROJ. DOKUMENTACIJE:</t>
  </si>
  <si>
    <t>ODGOVORNI VODJA PROJEKTA:</t>
  </si>
  <si>
    <t>ŠTEVILKA PROJEKTA:</t>
  </si>
  <si>
    <t>KRAJ IN DATUM:</t>
  </si>
  <si>
    <t xml:space="preserve"> </t>
  </si>
  <si>
    <t>A/ GRADBENA DELA</t>
  </si>
  <si>
    <t>ARHITEKT ERNST d.o.o.</t>
  </si>
  <si>
    <t>B/ OBRTNA DELA</t>
  </si>
  <si>
    <t>S K U P A J :</t>
  </si>
  <si>
    <t>Davek na dodano vrednost ( DDV) :</t>
  </si>
  <si>
    <r>
      <t xml:space="preserve">SKUPAJ  </t>
    </r>
    <r>
      <rPr>
        <sz val="14"/>
        <rFont val="Arial"/>
        <family val="2"/>
        <charset val="238"/>
      </rPr>
      <t>z DDV :</t>
    </r>
  </si>
  <si>
    <t>* nadzor,</t>
  </si>
  <si>
    <t>A./</t>
  </si>
  <si>
    <t>SKUPAJ GRADBENA DELA:</t>
  </si>
  <si>
    <t>RAZNA DELA</t>
  </si>
  <si>
    <t>B./</t>
  </si>
  <si>
    <t>SKUPAJ OBRTNA DELA:</t>
  </si>
  <si>
    <t>KROVSKO-KLEPARSKA DELA</t>
  </si>
  <si>
    <t>A.) GRADBENA DELA</t>
  </si>
  <si>
    <t>B.)  OBRTNA DELA</t>
  </si>
  <si>
    <t>●</t>
  </si>
  <si>
    <t>m1</t>
  </si>
  <si>
    <t>kpl</t>
  </si>
  <si>
    <t>I. GRADBENA, OBRTNIŠKA DELA IN INŠTALACIJE (GOI DELA)</t>
  </si>
  <si>
    <t>A./ GRADBENA DELA</t>
  </si>
  <si>
    <t>B./ OBRTNA DELA</t>
  </si>
  <si>
    <t>en.</t>
  </si>
  <si>
    <t>►</t>
  </si>
  <si>
    <t>Obračun v m2.</t>
  </si>
  <si>
    <t>V ceno zajeti tudi vso potrebno podkonstrukcijo in sidrne elemente, potrebne zaporne, tesnilne in zaključne elemente.</t>
  </si>
  <si>
    <t>• Splošni opis:</t>
  </si>
  <si>
    <t>Obračun v kos; vključno z vsem materialom!</t>
  </si>
  <si>
    <t xml:space="preserve">Izvajalec del mora pridobiti in dostaviti vse potrebne ateste in certifikate za potrebe požarnega izkaza in izkaze o zanesljivosti objekta!
</t>
  </si>
  <si>
    <t>NOTRANJA VRATA</t>
  </si>
  <si>
    <t xml:space="preserve">Vse kompletno z dobavo vsega potrebnega osnovnega in pritrdilnega materiala, z obdelavo vogalov in stikov, z vsemi potrebnimi prenosi do mesta vgraditve ter z vsemi pomožnimi in pripravljalnimi deli. 
Izvedba po napotkih in tehničnih navodilih proizvajalca! 
</t>
  </si>
  <si>
    <t>* inštalacije,</t>
  </si>
  <si>
    <r>
      <rPr>
        <sz val="9"/>
        <rFont val="GreekS"/>
      </rPr>
      <t>S</t>
    </r>
    <r>
      <rPr>
        <sz val="9"/>
        <rFont val="Arial CE"/>
        <charset val="238"/>
      </rPr>
      <t xml:space="preserve"> skupaj (€)</t>
    </r>
  </si>
  <si>
    <r>
      <t>S</t>
    </r>
    <r>
      <rPr>
        <sz val="9"/>
        <rFont val="Arial CE"/>
        <charset val="238"/>
      </rPr>
      <t xml:space="preserve"> skupaj (€)</t>
    </r>
  </si>
  <si>
    <t>PREDDELA</t>
  </si>
  <si>
    <t>SUHOMONTAŽNE STENE</t>
  </si>
  <si>
    <t>RAZNO</t>
  </si>
  <si>
    <t>SUHOMONTAŽERSKA DELA</t>
  </si>
  <si>
    <t>REKAPITULACIJA GRADBENA IN OBRTNIŠKA DELA</t>
  </si>
  <si>
    <r>
      <t>S</t>
    </r>
    <r>
      <rPr>
        <sz val="9"/>
        <rFont val="Arial CE"/>
        <charset val="238"/>
      </rPr>
      <t xml:space="preserve"> količina</t>
    </r>
  </si>
  <si>
    <t>VALTER ERNST, univ. dipl. inž.arh.</t>
  </si>
  <si>
    <t>PODI-TLAKI</t>
  </si>
  <si>
    <r>
      <t>m</t>
    </r>
    <r>
      <rPr>
        <vertAlign val="superscript"/>
        <sz val="9"/>
        <rFont val="Arial CE"/>
        <charset val="238"/>
      </rPr>
      <t>2</t>
    </r>
  </si>
  <si>
    <r>
      <t>m</t>
    </r>
    <r>
      <rPr>
        <vertAlign val="superscript"/>
        <sz val="9"/>
        <rFont val="Arial CE"/>
        <charset val="238"/>
      </rPr>
      <t>1</t>
    </r>
  </si>
  <si>
    <r>
      <rPr>
        <sz val="9"/>
        <rFont val="GreekS"/>
      </rPr>
      <t>S</t>
    </r>
    <r>
      <rPr>
        <sz val="9"/>
        <rFont val="Arial CE"/>
        <charset val="238"/>
      </rPr>
      <t xml:space="preserve"> količina</t>
    </r>
  </si>
  <si>
    <t>OPOMBA 2:  Delovni listi niso zaščiteni, zato je uporaba formul na lastno odgovornost ponudnika!!</t>
  </si>
  <si>
    <t>OPOMBA 3:  Ponudnik mora v ceni zajeti vse potrebne delovne in pomožne odre, saj se le-ti ne bodo posebej obračunavali!</t>
  </si>
  <si>
    <t>* projektno dokumentacijo, soglasja in podobno</t>
  </si>
  <si>
    <t>S k u pa j (A+B) :</t>
  </si>
  <si>
    <t>C./ ELEKTRO INŠTALACIJE</t>
  </si>
  <si>
    <t>D./ STROJNE INŠTALACIJE</t>
  </si>
  <si>
    <t>S k u pa j inštalacije ( C + D) :</t>
  </si>
  <si>
    <t>S k u pa j  (A+B+C+D) :</t>
  </si>
  <si>
    <t xml:space="preserve">SKUPNA REKAPITULACIJA </t>
  </si>
  <si>
    <t>ankoslojna dekorativna betonska obloga (debelina nanosa je v povprečju tanjša od dveh milimetrov) je vsestransko uporabna. Najpogosteje jo najdemo v kopalnicah, in sicer kot stenski ali talni premaz, nepogrešljiva pa je tudi v kuhinji, predvsem na delovnih površinah in stenah okrog le-teh. Posebnost microtopping premaza je tudi v tem, da ga je mogoče nanesti na skoraj vsako podlago, pa naj gre za mavčne plošče, les, že obstoječe keramične ploščice ali beton. Zaradi odlične lepljivosti je primeren celo za kovine. Najpogosteje se uporablja za kuhinjsko in kopalniško opremo, naprimer za pomivalna ali kopalniška korita in kuhinjske pulte. Če ste velik ljubitelj betona, je premaz primeren tudi za stopnice ali stene v drugih bivalnih postorih, za katere sicer ni značilno, da so finalizirane z vodoodpornim materialom. </t>
  </si>
  <si>
    <r>
      <t xml:space="preserve">OPOMBA 1 : </t>
    </r>
    <r>
      <rPr>
        <u/>
        <sz val="11"/>
        <rFont val="Arial"/>
        <family val="2"/>
        <charset val="238"/>
      </rPr>
      <t xml:space="preserve">v ceni niso zajeti stroški </t>
    </r>
    <r>
      <rPr>
        <sz val="11"/>
        <rFont val="Arial"/>
        <family val="2"/>
        <charset val="238"/>
      </rPr>
      <t>za:</t>
    </r>
  </si>
  <si>
    <t xml:space="preserve">SUHOMONTAŽNE STENE  deb. 150 mm </t>
  </si>
  <si>
    <t xml:space="preserve">Opomba : </t>
  </si>
  <si>
    <t>V ceni niso zajeti stroški za :</t>
  </si>
  <si>
    <t>INOX IZDELKI</t>
  </si>
  <si>
    <t>1.</t>
  </si>
  <si>
    <t>2.</t>
  </si>
  <si>
    <t>3.</t>
  </si>
  <si>
    <t>4.</t>
  </si>
  <si>
    <t>5.</t>
  </si>
  <si>
    <t>Kompletna izdelava, dobava in montaža suhomontažne predelne stene, kot napr. knauf W 112 ali enakovredno;  na ustrezni pocinkani podkonstrukciji, obojestransko  obložene  z dvojnimi mavčno kartonskimi ploščami in vmesno izolacijo. 
V ceno je zajeti bandažiranje s  fugirnim trakom iz steklenih vlaken.</t>
  </si>
  <si>
    <t xml:space="preserve">Sestava:
- dvojna obloga iz mavčnih plošč deb. 12,5+12,5 mm,
- nosilna podkonstrukcija iz profilov   iz pocinkane pločevine deb. 0,6 mm, širine 75 mm; sidrati v tla in strop, višine 3,60-4,50 m,
- toplotna izolacija med predhodno postavljeno stensko knauf podkonstrukcijo s samonosnim izolacijskim filcem ali ploščami iz mineralne steklene volne, razred odziva na ogenj A1 po SIST EN 13501-1, upornost zračnemu toku AF ≥ 5 kPa.s/m2, toplotna prevodnost λd = 0,037 W/mK, klasifikacijska oznaka izolacijskega materiala:
MW-EN 13162-T2-AF5, npr. Knauf Insulation TI 140 W ,debelina izolacije 7,5 cm
- dvojna obloga iz mavčnih plošč deb. 12,5+12,5 mm. </t>
  </si>
  <si>
    <t>Pazljiva demontaža polnil obstoječega kasetiranega stropa zaradi vgradnje nove stene in inštalacij. 
V ceno je zajeti tudi začasno hranjenje polnil ter zavarovanje pred poškodbami.</t>
  </si>
  <si>
    <t>DEMONTAŽA POLNIL KASETIRANEGA STROPA</t>
  </si>
  <si>
    <t>Doplačilo za razliko v ceni navadne/vodoodporne plošče.</t>
  </si>
  <si>
    <t>DOPLAČILO NAVADNE/VODOODPORNE PLOŠČE</t>
  </si>
  <si>
    <t>KONTROLNE MERITVE Pb ZAŠČITE IN POROČILO</t>
  </si>
  <si>
    <t xml:space="preserve">MERITVE PB ZAŠČITE </t>
  </si>
  <si>
    <t>PROTIPRAŠNA ZAŠČITA</t>
  </si>
  <si>
    <t>ZAŠČITA TLAKOV</t>
  </si>
  <si>
    <t>Zaščita tlakov</t>
  </si>
  <si>
    <t>Dobava in izdelava zavarovanje tlakov pred poškodbami; predvidoma :</t>
  </si>
  <si>
    <t xml:space="preserve"> - lesene deske  - lesene deske , 
 - zaščita z juto.</t>
  </si>
  <si>
    <t>GRADBENA DELA</t>
  </si>
  <si>
    <t>ODSTRANITVENA DELA</t>
  </si>
  <si>
    <t>OBRTNA DELA</t>
  </si>
  <si>
    <t>TALNA OBLOGA - KRPANJE</t>
  </si>
  <si>
    <t xml:space="preserve">► TALNA OBLOGA - KRPANJE </t>
  </si>
  <si>
    <t xml:space="preserve">SUHOMONTAŽNI STROP - PREDELAVA </t>
  </si>
  <si>
    <t>SUHOMONTAŽNI STROP - PREDELAVA</t>
  </si>
  <si>
    <t>KROVSKO KLEPARSKA DELA</t>
  </si>
  <si>
    <t>BETONSKA DELA</t>
  </si>
  <si>
    <t>BETONSKI PODSTAVEK</t>
  </si>
  <si>
    <t>AB podstavek 200/100/15 cm (klima,str. inšt.)</t>
  </si>
  <si>
    <t>Sestava (ocena):</t>
  </si>
  <si>
    <t>toplotna izolacija:XPS 400 L deb. 25 cm, tlačna trdnost 400 kPa, (min. 10 cm večji kot tloris podstavka)</t>
  </si>
  <si>
    <t>parna zapora: (kot napr. ali enakovredno) SARNAVAP 5000ESA+ PRIMER 600</t>
  </si>
  <si>
    <t xml:space="preserve">► KRITINA V OBMOČJU PODSTAVKA </t>
  </si>
  <si>
    <t>gumbasta folija (pod a.b. podstavkom) ,</t>
  </si>
  <si>
    <t xml:space="preserve">KRITINA </t>
  </si>
  <si>
    <t xml:space="preserve">Pazljiva odstranitev obstoječe kritine </t>
  </si>
  <si>
    <t xml:space="preserve">PREBOJI </t>
  </si>
  <si>
    <t>Kompletna izdelava preboja obstoječe armirano betonske konstrukcije; vključno s potrebno zidarsko obdelavo preboja in s čiščenjem po zaključku del.</t>
  </si>
  <si>
    <t xml:space="preserve">Kompletna izdelava in montaža:
Gladka notranja enokrilna vrata  s tipskim kovinskim podbojem, prašno barvan v niansi po izboru projektanta oz. v tonu obstoječih podbojev. 
Vratno krilo je leseno, finalno obdelano z laminatom in zaključeno z brazdo in nalepko 15 mm iz hrastovega lesa, naravno lakirano. Vrata imajo štiri mat kromirane tečaje  - v zgornjem delu krila po 2 komada, ojačano okovje, inox kljuko  z dvodelno rozeto in cilindrično ključavnico. 
V dogovoru z investitorjem je potrebno izdelati zaklepanje z uporabo sistemskega ključa. 
Barva krila po izboru projektanta oz. v tonu obstoječih vrat. 
Zvočna izolativnost  vrat  min. 30 dB. </t>
  </si>
  <si>
    <t>V ceni vseh postavk, morajo biti zajeta kompletno vsa vsa dela, dobava in montaža, osnovni material, pritrdilni in tesnilni material, okovje, zapiralno okovje, ter material za vse zaključke in obrobe. Izvajalec mora vse mere preveriti na mestu samem in izdelati ustrezno tehnično dokumentacijo in delavniške risbe, ki jih mora potrditi projektant.</t>
  </si>
  <si>
    <t xml:space="preserve">5.0 </t>
  </si>
  <si>
    <t xml:space="preserve">PROJEKTANTSKI POPIS </t>
  </si>
  <si>
    <t>MATERIALA IN DEL</t>
  </si>
  <si>
    <t>UKC MARIBOR, Ljubljanska cesta 5, MARIBOR</t>
  </si>
  <si>
    <t>URGENTNI CENTER V UKC MARIBOR - Vgradnja CT aparata</t>
  </si>
  <si>
    <t>Št. Načrta : REM-390/2019</t>
  </si>
  <si>
    <t xml:space="preserve">Strojne instalacije </t>
  </si>
  <si>
    <t>Pri izdelavi ponudbe je potrebno upoštevati tudi naslednje:</t>
  </si>
  <si>
    <t>- ponudba mora vsebovati tudi vse drobni montažni material</t>
  </si>
  <si>
    <t>- oprema v popisu je usklajena z investitorjem in projektantom, spremembo opreme je potrebno pri ponudbi jasno pripisati, odločitev o zamenjavi se sprejme pred naročilom opreme</t>
  </si>
  <si>
    <t>Datum izdelave : 31.07.2019</t>
  </si>
  <si>
    <t>REKAPITULACIJA STROJNIH INŠTALACIJ</t>
  </si>
  <si>
    <t>€ skupaj</t>
  </si>
  <si>
    <t>I.</t>
  </si>
  <si>
    <t>STROJNE INSTALACIJE</t>
  </si>
  <si>
    <t>SKUPAJ:</t>
  </si>
  <si>
    <t>OPOMBA:</t>
  </si>
  <si>
    <t>- vsa oprema mora biti povezljiva z izbranim CNS sistemom in krmiljena s strani CNS</t>
  </si>
  <si>
    <t>- ponudba mora vsebovati dobavo in montažo opreme</t>
  </si>
  <si>
    <t>SPLOŠNI OPIS:</t>
  </si>
  <si>
    <t>Ponudnik je dolžan pred oddajo ponudbe izvesti ogled objekta. Kakršnokoli kasnejše uveljavljanje dodatnih del povezanih z lokacijo in pozicijo objekta ali opreme niso sprejemljiva.</t>
  </si>
  <si>
    <t>Vsi elementi inštalacije morajo biti izdelani strokovno in kvalitetno po detajlih in iz materiala kot je navedeno v opisu.</t>
  </si>
  <si>
    <t>Ves vgrajeni material mora po kvaliteti ustrezati veljavnim tehničnim predpisom in normam.</t>
  </si>
  <si>
    <t>Vsa vgrajena oprema in instalacije na objektu je do prevzema s strani investitorja (pooblaščene osebe) v lasti izvajalca.</t>
  </si>
  <si>
    <t>Izvajalec je dolžan imeti znanja, ki so predpisano zahtevana v 77. členu ZGO-1 in tam opredeljena skozi obvezni delovodski in mojstrski izpit, iz česar izhaja, da je strokovno usposobljena oseba za posamezno vrsto inštalacije in pozna vse potrebne standardne detajle.</t>
  </si>
  <si>
    <t xml:space="preserve">Pred pričetkom del mora izvajalec del pripraviti in predati tehnične predloge ponujene strojne opreme v potrditev, ki zajemajo vse iz popisa zahtevane tehnične podatke, tovarniške risbe postavitve in dokazila s potrdili o ustreznosti. </t>
  </si>
  <si>
    <t xml:space="preserve">Pri tem morajo biti podani tehnični podatki in risbe povsem usklajeni z zahtevanim obsegom in se morajo povsem nanašati na natančno ponujeni tip in velikost ter ne samo na vrsto opreme (enostavne fotokopije iz generalnega kataloga proizvajalcev v namen potjevanja opreme niso sprejemljive). </t>
  </si>
  <si>
    <t>Za vse odvoze na deponijo je potrebno naročniku dostaviti evidenčne liste.</t>
  </si>
  <si>
    <t xml:space="preserve">Nobeno naročilo ponujene opreme ne more biti sprovedeno, dokler ni s strani investitorja pooblaščen(e)ih oseb(e) izvedena preverba ustreznosti in ta tudi pisno potrjena. </t>
  </si>
  <si>
    <t xml:space="preserve">Dobava in postavitev opreme in sistemov se izvede po priloženi dokumentaciji, načrtih in tekstualnem delu, ki se dopolnijo s podrobnejšimi risbami posameznih izbranih dobaviteljev opreme. </t>
  </si>
  <si>
    <t xml:space="preserve">lzvajalec mora predvidena dela izvesti v zahtevani kvaliteti in lahko vgrajuje samo materiale in opremo, ki ima ustrezne ateste in certifikate (potrdila o skladnosti) ter je potrjena tudi s strani predstavnika investitorja. </t>
  </si>
  <si>
    <t xml:space="preserve">Prav tako se mora držati navodil proizvajalca opreme za postavitev te oprerne in sicer tako, da se po izvedbi zagonov pridobi dogovorjena garancija. </t>
  </si>
  <si>
    <t>Vgrajena oprema in material mora biti do dobave neuporabljena, nova in opremljena z zahtevano dokazno dokumentacijo.</t>
  </si>
  <si>
    <t xml:space="preserve">Izvajalec je dolžan izvesti preizkusni pogon posameznih sistemov po opravljeni izvedbi, tlačnemu preizkusu, dezinfekciji sitemov in pisnem obvestilu investitorju, da je sistem pripravljen za preizkusni pogon. </t>
  </si>
  <si>
    <t xml:space="preserve">Preizkusni pogon se izvrši v sodelovanju z predstavniki tehničnih služb, poblaščenim serviserjem vgrajenih naprav, izvajalcem električnih napeljav, CNS in investitorjem po načinu, ki ga določa izvajalska pogodba (standard) oziroma jo predstavi investitor. </t>
  </si>
  <si>
    <t>V času preskusnega pogona mora sistem obratovati s predvidenimi zahtevami glede pretoka in tlaka v inštalaciji.</t>
  </si>
  <si>
    <t>Sodelovanje vseh izvajalcev na validaciji funkcionalnem testiranju s sistemskimi integratorji.</t>
  </si>
  <si>
    <t xml:space="preserve">Podroben tehnični opis opreme in elementov z jasno navedenimi robnimi pogoji je podan v nadaljevanju. Negativna odstopanja od razpisanih tehničnih zmogljivosti, učinkovitosti in kakovosti strojne opreme, materiala in del niso sprejemljiva, saj se razpisane obravnavajo kot najmanjše potrebne.  </t>
  </si>
  <si>
    <t>Vsi tipi izdelkov - trgovska imena in proizvajalci navedeni v popisu del in materiala so omenjeni izključno zaradi natančnega definiranja tehničnih karakteristik, standardov in predpisov po katerih so izdelani, certifikatov ter atestov, ki jih imajo z namenom natančneje opredeliti tehnične zahteve in postopke izdelave za podobne izdelke, ki jih nudi izvajalec del. Možno je ponuditi kvalitetno enakovredne ali boljše izdelke različnih proizvajalcev od navedenih. Posebno pozornost posvetiti gabaritom alternativno ponujene opreme.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</si>
</sst>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2">
    <numFmt numFmtId="7" formatCode="#,##0.00\ &quot;€&quot;;\-#,##0.00\ &quot;€&quot;"/>
    <numFmt numFmtId="44" formatCode="_-* #,##0.00\ &quot;€&quot;_-;\-* #,##0.00\ &quot;€&quot;_-;_-* &quot;-&quot;??\ &quot;€&quot;_-;_-@_-"/>
    <numFmt numFmtId="164" formatCode="#,##0\ &quot;SIT&quot;;\-#,##0\ &quot;SIT&quot;"/>
    <numFmt numFmtId="165" formatCode="_-* #,##0.00\ &quot;SIT&quot;_-;\-* #,##0.00\ &quot;SIT&quot;_-;_-* &quot;-&quot;??\ &quot;SIT&quot;_-;_-@_-"/>
    <numFmt numFmtId="166" formatCode="_-* #,##0.00\ _S_I_T_-;\-* #,##0.00\ _S_I_T_-;_-* &quot;-&quot;??\ _S_I_T_-;_-@_-"/>
    <numFmt numFmtId="167" formatCode="_-* #,##0.00\ _€_-;\-* #,##0.00\ _€_-;_-* &quot;-&quot;??\ _€_-;_-@_-"/>
    <numFmt numFmtId="168" formatCode="&quot;A/&quot;0&quot;. &quot;"/>
    <numFmt numFmtId="169" formatCode="&quot;B/&quot;0&quot;. &quot;"/>
    <numFmt numFmtId="170" formatCode="00&quot;.)&quot;"/>
    <numFmt numFmtId="171" formatCode="&quot;B1&quot;\.0"/>
    <numFmt numFmtId="172" formatCode="#,##0.00\€"/>
    <numFmt numFmtId="173" formatCode="&quot;SIT&quot;\ #,##0;\-&quot;SIT&quot;\ #,##0"/>
    <numFmt numFmtId="174" formatCode="&quot;SIT&quot;#,##0_);\(&quot;SIT&quot;#,##0\)"/>
    <numFmt numFmtId="175" formatCode="_-* #,##0.00\ [$€-1]_-;\-* #,##0.00\ [$€-1]_-;_-* &quot;-&quot;??\ [$€-1]_-"/>
    <numFmt numFmtId="176" formatCode="mmmm\ d\,\ yyyy"/>
    <numFmt numFmtId="177" formatCode="_(&quot;$&quot;* #,##0_);_(&quot;$&quot;* \(#,##0\);_(&quot;$&quot;* &quot;-&quot;_);_(@_)"/>
    <numFmt numFmtId="178" formatCode="_(&quot;$&quot;* #,##0.00_);_(&quot;$&quot;* \(#,##0.00\);_(&quot;$&quot;* &quot;-&quot;??_);_(@_)"/>
    <numFmt numFmtId="179" formatCode="_(* #,##0_);_(* \(#,##0\);_(* &quot;-&quot;_);_(@_)"/>
    <numFmt numFmtId="180" formatCode="_(* #,##0.00_);_(* \(#,##0.00\);_(* &quot;-&quot;??_);_(@_)"/>
    <numFmt numFmtId="181" formatCode="#,##0.00\ [$€-1]"/>
    <numFmt numFmtId="182" formatCode="#,"/>
    <numFmt numFmtId="183" formatCode="&quot;P V.  &quot;00"/>
    <numFmt numFmtId="184" formatCode="&quot;A5&quot;\.0"/>
    <numFmt numFmtId="185" formatCode="&quot;A3&quot;\.0"/>
    <numFmt numFmtId="186" formatCode="&quot;A2&quot;\.0"/>
    <numFmt numFmtId="187" formatCode="&quot;B3&quot;\.0"/>
    <numFmt numFmtId="188" formatCode="&quot;B6&quot;\.0"/>
    <numFmt numFmtId="189" formatCode="&quot;A2/2.0&quot;"/>
    <numFmt numFmtId="190" formatCode="0#"/>
    <numFmt numFmtId="191" formatCode="0&quot;.&quot;\ "/>
    <numFmt numFmtId="192" formatCode="0000"/>
    <numFmt numFmtId="193" formatCode="General_)"/>
    <numFmt numFmtId="194" formatCode="&quot;$&quot;#,##0.00_);[Red]\(&quot;$&quot;#,##0.00\)"/>
    <numFmt numFmtId="195" formatCode="#,##0.00&quot; &quot;[$€-424];[Red]&quot;-&quot;#,##0.00&quot; &quot;[$€-424]"/>
    <numFmt numFmtId="196" formatCode="&quot;A6&quot;\.0"/>
    <numFmt numFmtId="197" formatCode="&quot;A4&quot;\.0"/>
    <numFmt numFmtId="198" formatCode="&quot;B11&quot;\.0"/>
    <numFmt numFmtId="199" formatCode="&quot;B9&quot;\.0"/>
    <numFmt numFmtId="200" formatCode="#,##0.00_);\(#,##0.00\)"/>
    <numFmt numFmtId="201" formatCode="&quot;L.&quot;\ #,##0;[Red]\-&quot;L.&quot;\ #,##0"/>
    <numFmt numFmtId="202" formatCode="&quot;B2&quot;\.0"/>
    <numFmt numFmtId="203" formatCode="#,##0.00\ _S_I_T"/>
    <numFmt numFmtId="204" formatCode="_-&quot;£&quot;* #,##0_-;\-&quot;£&quot;* #,##0_-;_-&quot;£&quot;* &quot;-&quot;_-;_-@_-"/>
    <numFmt numFmtId="205" formatCode="_-&quot;£&quot;* #,##0.00_-;\-&quot;£&quot;* #,##0.00_-;_-&quot;£&quot;* &quot;-&quot;??_-;_-@_-"/>
    <numFmt numFmtId="206" formatCode="&quot;A1&quot;\.0"/>
    <numFmt numFmtId="207" formatCode="#,##0.00\ [$€-40B]"/>
    <numFmt numFmtId="208" formatCode="&quot;A/&quot;0&quot;.&quot;"/>
    <numFmt numFmtId="209" formatCode="&quot;B/&quot;0&quot;.&quot;"/>
    <numFmt numFmtId="210" formatCode="#,##0.00\ &quot;€&quot;"/>
    <numFmt numFmtId="211" formatCode="&quot;/&quot;\ 0&quot;&quot;"/>
    <numFmt numFmtId="212" formatCode="&quot;C&quot;\ 0&quot;&quot;"/>
    <numFmt numFmtId="213" formatCode="&quot;6.5.1.1.&quot;0"/>
    <numFmt numFmtId="214" formatCode="&quot;&quot;0&quot;.&quot;"/>
    <numFmt numFmtId="215" formatCode="&quot;:&quot;"/>
    <numFmt numFmtId="216" formatCode="&quot;5.2.&quot;0"/>
    <numFmt numFmtId="217" formatCode="&quot;B.&quot;"/>
    <numFmt numFmtId="218" formatCode="&quot;A.&quot;"/>
    <numFmt numFmtId="219" formatCode="#&quot;.&quot;"/>
    <numFmt numFmtId="220" formatCode="_-* #,##0.00\ _S_k_-;\-* #,##0.00\ _S_k_-;_-* &quot;-&quot;??\ _S_k_-;_-@_-"/>
    <numFmt numFmtId="221" formatCode="#,##0.00_ ;\-#,##0.00\ "/>
    <numFmt numFmtId="222" formatCode="#,##0.00\ _€"/>
    <numFmt numFmtId="223" formatCode="0.0%"/>
  </numFmts>
  <fonts count="177">
    <font>
      <sz val="10"/>
      <color theme="1"/>
      <name val="Arial"/>
      <family val="2"/>
      <charset val="238"/>
    </font>
    <font>
      <sz val="10"/>
      <name val="Arial CE"/>
      <charset val="238"/>
    </font>
    <font>
      <b/>
      <sz val="9"/>
      <name val="Arial CE"/>
      <family val="2"/>
      <charset val="238"/>
    </font>
    <font>
      <sz val="9"/>
      <name val="Arial CE"/>
      <charset val="238"/>
    </font>
    <font>
      <b/>
      <sz val="10"/>
      <name val="Arial CE"/>
      <family val="2"/>
      <charset val="238"/>
    </font>
    <font>
      <b/>
      <sz val="9"/>
      <name val="Arial CE"/>
      <charset val="238"/>
    </font>
    <font>
      <b/>
      <sz val="9"/>
      <name val="Arial"/>
      <family val="2"/>
      <charset val="238"/>
    </font>
    <font>
      <sz val="9"/>
      <name val="Arial CE"/>
      <family val="2"/>
      <charset val="238"/>
    </font>
    <font>
      <sz val="9"/>
      <name val="Arial"/>
      <family val="2"/>
    </font>
    <font>
      <sz val="11"/>
      <name val="Arial Narrow"/>
      <family val="2"/>
    </font>
    <font>
      <sz val="11"/>
      <name val="Arial CE"/>
      <family val="2"/>
      <charset val="238"/>
    </font>
    <font>
      <sz val="10"/>
      <name val="Arial CE"/>
      <family val="2"/>
      <charset val="238"/>
    </font>
    <font>
      <b/>
      <sz val="11"/>
      <name val="Arial Narrow"/>
      <family val="2"/>
      <charset val="238"/>
    </font>
    <font>
      <sz val="11"/>
      <name val="Times New Roman CE"/>
      <charset val="238"/>
    </font>
    <font>
      <sz val="11"/>
      <name val="Arial Narrow"/>
      <family val="2"/>
      <charset val="238"/>
    </font>
    <font>
      <sz val="10"/>
      <name val="Arial"/>
      <family val="2"/>
      <charset val="238"/>
    </font>
    <font>
      <b/>
      <u/>
      <sz val="11"/>
      <name val="AvantGarde Bk BT"/>
      <family val="2"/>
    </font>
    <font>
      <sz val="11"/>
      <color indexed="8"/>
      <name val="Calibri"/>
      <family val="2"/>
      <charset val="238"/>
    </font>
    <font>
      <sz val="11"/>
      <color indexed="9"/>
      <name val="Calibri"/>
      <family val="2"/>
      <charset val="238"/>
    </font>
    <font>
      <b/>
      <sz val="20"/>
      <name val="Arial Narrow"/>
      <family val="2"/>
      <charset val="238"/>
    </font>
    <font>
      <sz val="11"/>
      <color indexed="20"/>
      <name val="Calibri"/>
      <family val="2"/>
      <charset val="238"/>
    </font>
    <font>
      <b/>
      <sz val="11"/>
      <color indexed="10"/>
      <name val="Calibri"/>
      <family val="2"/>
      <charset val="238"/>
    </font>
    <font>
      <b/>
      <sz val="11"/>
      <color indexed="9"/>
      <name val="Calibri"/>
      <family val="2"/>
      <charset val="238"/>
    </font>
    <font>
      <sz val="12"/>
      <name val="Courier New"/>
      <family val="3"/>
    </font>
    <font>
      <sz val="11"/>
      <color indexed="10"/>
      <name val="Technical"/>
    </font>
    <font>
      <sz val="10"/>
      <name val="Times New Roman CE"/>
      <charset val="238"/>
    </font>
    <font>
      <sz val="10"/>
      <color indexed="8"/>
      <name val="Arial"/>
      <family val="2"/>
      <charset val="238"/>
    </font>
    <font>
      <sz val="11"/>
      <color indexed="17"/>
      <name val="Calibri"/>
      <family val="2"/>
      <charset val="238"/>
    </font>
    <font>
      <sz val="9"/>
      <name val="Futura Prins"/>
    </font>
    <font>
      <sz val="9"/>
      <name val="Futura Prins"/>
      <charset val="238"/>
    </font>
    <font>
      <b/>
      <sz val="11"/>
      <name val="Georgia"/>
      <family val="1"/>
      <charset val="238"/>
    </font>
    <font>
      <i/>
      <sz val="11"/>
      <color indexed="23"/>
      <name val="Calibri"/>
      <family val="2"/>
      <charset val="238"/>
    </font>
    <font>
      <u/>
      <sz val="12"/>
      <color indexed="36"/>
      <name val="Bookman Old Style"/>
      <family val="1"/>
      <charset val="238"/>
    </font>
    <font>
      <b/>
      <sz val="15"/>
      <color indexed="62"/>
      <name val="Calibri"/>
      <family val="2"/>
      <charset val="238"/>
    </font>
    <font>
      <b/>
      <sz val="13"/>
      <color indexed="62"/>
      <name val="Calibri"/>
      <family val="2"/>
      <charset val="238"/>
    </font>
    <font>
      <b/>
      <sz val="11"/>
      <color indexed="62"/>
      <name val="Calibri"/>
      <family val="2"/>
      <charset val="238"/>
    </font>
    <font>
      <b/>
      <sz val="1"/>
      <color indexed="8"/>
      <name val="Courier"/>
      <family val="1"/>
      <charset val="238"/>
    </font>
    <font>
      <u/>
      <sz val="10.4"/>
      <color indexed="12"/>
      <name val="Arial CE"/>
      <family val="2"/>
      <charset val="238"/>
    </font>
    <font>
      <u/>
      <sz val="11"/>
      <color indexed="12"/>
      <name val="Times New Roman CE"/>
      <charset val="238"/>
    </font>
    <font>
      <u/>
      <sz val="12"/>
      <color indexed="12"/>
      <name val="Bookman Old Style"/>
      <family val="1"/>
      <charset val="238"/>
    </font>
    <font>
      <sz val="11"/>
      <color indexed="62"/>
      <name val="Calibri"/>
      <family val="2"/>
      <charset val="238"/>
    </font>
    <font>
      <b/>
      <sz val="14"/>
      <name val="Arial"/>
      <family val="2"/>
    </font>
    <font>
      <b/>
      <sz val="11"/>
      <color indexed="63"/>
      <name val="Calibri"/>
      <family val="2"/>
      <charset val="238"/>
    </font>
    <font>
      <sz val="10"/>
      <name val="Arial"/>
      <family val="2"/>
    </font>
    <font>
      <sz val="10"/>
      <name val="Times New Roman"/>
      <family val="1"/>
      <charset val="238"/>
    </font>
    <font>
      <sz val="11"/>
      <color indexed="10"/>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2"/>
      <name val="Calibri"/>
      <family val="2"/>
      <charset val="238"/>
    </font>
    <font>
      <b/>
      <sz val="12"/>
      <color indexed="8"/>
      <name val="SSPalatino"/>
      <charset val="238"/>
    </font>
    <font>
      <b/>
      <sz val="11"/>
      <name val="SLO_Caraway"/>
      <family val="2"/>
      <charset val="238"/>
    </font>
    <font>
      <sz val="12"/>
      <name val="Futura Prins"/>
    </font>
    <font>
      <sz val="10"/>
      <name val="Arial CE"/>
    </font>
    <font>
      <sz val="11"/>
      <color indexed="8"/>
      <name val="Arial Narrow"/>
      <family val="2"/>
      <charset val="238"/>
    </font>
    <font>
      <sz val="12"/>
      <color indexed="8"/>
      <name val="Tahoma"/>
      <family val="2"/>
      <charset val="238"/>
    </font>
    <font>
      <sz val="10"/>
      <name val="Century Gothic"/>
      <family val="2"/>
    </font>
    <font>
      <sz val="11"/>
      <color indexed="19"/>
      <name val="Calibri"/>
      <family val="2"/>
      <charset val="238"/>
    </font>
    <font>
      <sz val="11"/>
      <color indexed="60"/>
      <name val="Calibri"/>
      <family val="2"/>
      <charset val="238"/>
    </font>
    <font>
      <sz val="10"/>
      <name val="Courier"/>
      <family val="1"/>
    </font>
    <font>
      <sz val="10"/>
      <color indexed="9"/>
      <name val=".CourSL"/>
    </font>
    <font>
      <sz val="12"/>
      <name val="Courier"/>
      <family val="1"/>
    </font>
    <font>
      <sz val="11"/>
      <color indexed="52"/>
      <name val="Calibri"/>
      <family val="2"/>
      <charset val="238"/>
    </font>
    <font>
      <sz val="11"/>
      <name val="Futura Prins"/>
    </font>
    <font>
      <b/>
      <sz val="11"/>
      <color indexed="52"/>
      <name val="Calibri"/>
      <family val="2"/>
      <charset val="238"/>
    </font>
    <font>
      <b/>
      <sz val="14"/>
      <color indexed="10"/>
      <name val="Tahoma"/>
      <family val="2"/>
    </font>
    <font>
      <b/>
      <sz val="14"/>
      <name val="Arial"/>
      <family val="2"/>
      <charset val="238"/>
    </font>
    <font>
      <sz val="10"/>
      <name val="Verdana"/>
      <family val="2"/>
      <charset val="238"/>
    </font>
    <font>
      <sz val="11"/>
      <name val="AvantGarde Bk BT"/>
      <family val="2"/>
    </font>
    <font>
      <sz val="10"/>
      <name val="Helv"/>
    </font>
    <font>
      <b/>
      <sz val="18"/>
      <color indexed="62"/>
      <name val="Cambria"/>
      <family val="2"/>
      <charset val="238"/>
    </font>
    <font>
      <b/>
      <sz val="11"/>
      <color indexed="8"/>
      <name val="Calibri"/>
      <family val="2"/>
      <charset val="238"/>
    </font>
    <font>
      <b/>
      <sz val="9"/>
      <name val="Arial"/>
      <family val="2"/>
    </font>
    <font>
      <sz val="10"/>
      <name val="MS Sans Serif"/>
      <family val="2"/>
      <charset val="238"/>
    </font>
    <font>
      <sz val="8"/>
      <name val="Arial"/>
      <family val="2"/>
      <charset val="238"/>
    </font>
    <font>
      <sz val="9"/>
      <name val="Arial"/>
      <family val="2"/>
      <charset val="238"/>
    </font>
    <font>
      <sz val="11"/>
      <name val="Arial"/>
      <family val="2"/>
      <charset val="238"/>
    </font>
    <font>
      <b/>
      <sz val="11"/>
      <name val="Arial"/>
      <family val="2"/>
      <charset val="238"/>
    </font>
    <font>
      <b/>
      <sz val="10"/>
      <name val="Arial"/>
      <family val="2"/>
      <charset val="238"/>
    </font>
    <font>
      <b/>
      <sz val="12"/>
      <name val="Arial"/>
      <family val="2"/>
      <charset val="238"/>
    </font>
    <font>
      <b/>
      <sz val="16"/>
      <name val="Arial"/>
      <family val="2"/>
      <charset val="238"/>
    </font>
    <font>
      <sz val="14"/>
      <name val="Arial"/>
      <family val="2"/>
      <charset val="238"/>
    </font>
    <font>
      <sz val="10"/>
      <name val="MS Sans Serif"/>
      <family val="2"/>
    </font>
    <font>
      <u/>
      <sz val="10"/>
      <color indexed="12"/>
      <name val="MS Sans Serif"/>
      <family val="2"/>
    </font>
    <font>
      <u/>
      <sz val="10"/>
      <color indexed="12"/>
      <name val="MS Sans Serif"/>
      <family val="2"/>
      <charset val="238"/>
    </font>
    <font>
      <sz val="10"/>
      <name val="Times New Roman CE"/>
      <family val="1"/>
      <charset val="238"/>
    </font>
    <font>
      <sz val="24"/>
      <name val="Calibri"/>
      <family val="2"/>
      <charset val="238"/>
    </font>
    <font>
      <b/>
      <sz val="8"/>
      <name val="Arial"/>
      <family val="2"/>
      <charset val="238"/>
    </font>
    <font>
      <sz val="9"/>
      <name val="Calibri"/>
      <family val="2"/>
      <charset val="238"/>
    </font>
    <font>
      <vertAlign val="superscript"/>
      <sz val="9"/>
      <name val="Arial CE"/>
      <charset val="238"/>
    </font>
    <font>
      <sz val="10"/>
      <name val="Arial Narrow"/>
      <family val="2"/>
      <charset val="238"/>
    </font>
    <font>
      <b/>
      <sz val="10"/>
      <name val="Arial Narrow"/>
      <family val="2"/>
      <charset val="238"/>
    </font>
    <font>
      <b/>
      <sz val="9"/>
      <name val="Arial Narrow"/>
      <family val="2"/>
      <charset val="238"/>
    </font>
    <font>
      <sz val="11"/>
      <name val="Arial CE"/>
      <charset val="238"/>
    </font>
    <font>
      <sz val="20"/>
      <name val="Arial Narrow"/>
      <family val="2"/>
      <charset val="238"/>
    </font>
    <font>
      <b/>
      <sz val="10"/>
      <name val="Arial CE"/>
      <charset val="238"/>
    </font>
    <font>
      <sz val="9"/>
      <name val="GreekS"/>
    </font>
    <font>
      <b/>
      <u/>
      <sz val="11"/>
      <name val="Arial"/>
      <family val="2"/>
      <charset val="238"/>
    </font>
    <font>
      <b/>
      <sz val="11"/>
      <name val="Arial CE"/>
      <charset val="238"/>
    </font>
    <font>
      <sz val="10"/>
      <name val="Stylus BT"/>
      <family val="2"/>
    </font>
    <font>
      <sz val="10"/>
      <name val="Calibri"/>
      <family val="2"/>
      <charset val="238"/>
    </font>
    <font>
      <sz val="12"/>
      <name val="Lucida Sans Unicode"/>
      <family val="2"/>
      <charset val="238"/>
    </font>
    <font>
      <b/>
      <sz val="9"/>
      <name val="Calibri"/>
      <family val="2"/>
      <charset val="238"/>
    </font>
    <font>
      <u/>
      <sz val="10"/>
      <name val="Arial"/>
      <family val="2"/>
      <charset val="238"/>
    </font>
    <font>
      <b/>
      <sz val="16"/>
      <color indexed="10"/>
      <name val="Arial"/>
      <family val="2"/>
      <charset val="238"/>
    </font>
    <font>
      <sz val="10"/>
      <color indexed="10"/>
      <name val="Arial"/>
      <family val="2"/>
      <charset val="238"/>
    </font>
    <font>
      <sz val="11"/>
      <color indexed="10"/>
      <name val="Arial"/>
      <family val="2"/>
      <charset val="238"/>
    </font>
    <font>
      <b/>
      <sz val="11"/>
      <name val="Segoe UI Light"/>
      <family val="2"/>
      <charset val="238"/>
    </font>
    <font>
      <sz val="11"/>
      <name val="Segoe UI Light"/>
      <family val="2"/>
      <charset val="238"/>
    </font>
    <font>
      <sz val="11"/>
      <color indexed="62"/>
      <name val="Arial Narrow"/>
      <family val="2"/>
      <charset val="238"/>
    </font>
    <font>
      <u/>
      <sz val="11"/>
      <name val="Arial"/>
      <family val="2"/>
      <charset val="238"/>
    </font>
    <font>
      <sz val="11.25"/>
      <name val="Arial"/>
      <family val="2"/>
      <charset val="238"/>
    </font>
    <font>
      <sz val="10"/>
      <color indexed="8"/>
      <name val="Arial"/>
      <family val="2"/>
      <charset val="238"/>
    </font>
    <font>
      <sz val="14"/>
      <name val="Lucida Sans Unicode"/>
      <family val="2"/>
      <charset val="238"/>
    </font>
    <font>
      <b/>
      <sz val="14"/>
      <name val="Lucida Sans Unicode"/>
      <family val="2"/>
      <charset val="238"/>
    </font>
    <font>
      <b/>
      <sz val="14"/>
      <color indexed="8"/>
      <name val="Times New Roman"/>
      <family val="1"/>
      <charset val="238"/>
    </font>
    <font>
      <b/>
      <sz val="14"/>
      <name val="Times New Roman"/>
      <family val="1"/>
      <charset val="238"/>
    </font>
    <font>
      <b/>
      <u/>
      <sz val="16"/>
      <name val="Arial"/>
      <family val="2"/>
      <charset val="238"/>
    </font>
    <font>
      <sz val="12"/>
      <name val="Times New Roman"/>
      <family val="1"/>
      <charset val="238"/>
    </font>
    <font>
      <b/>
      <sz val="16"/>
      <name val="Times New Roman"/>
      <family val="1"/>
      <charset val="238"/>
    </font>
    <font>
      <sz val="12"/>
      <name val="Times New Roman CE"/>
      <family val="1"/>
      <charset val="238"/>
    </font>
    <font>
      <sz val="12"/>
      <color indexed="8"/>
      <name val="Times New Roman CE"/>
      <family val="1"/>
      <charset val="238"/>
    </font>
    <font>
      <sz val="11"/>
      <name val="Times New Roman CE"/>
      <family val="1"/>
      <charset val="238"/>
    </font>
    <font>
      <sz val="11"/>
      <color indexed="8"/>
      <name val="Times New Roman CE"/>
      <family val="1"/>
      <charset val="238"/>
    </font>
    <font>
      <b/>
      <sz val="11"/>
      <name val="Times New Roman CE"/>
      <family val="1"/>
      <charset val="238"/>
    </font>
    <font>
      <b/>
      <sz val="11"/>
      <color indexed="8"/>
      <name val="Times New Roman CE"/>
      <family val="1"/>
      <charset val="238"/>
    </font>
    <font>
      <sz val="11"/>
      <color indexed="8"/>
      <name val="Arial"/>
      <family val="2"/>
      <charset val="238"/>
    </font>
    <font>
      <b/>
      <sz val="11"/>
      <color indexed="8"/>
      <name val="Arial"/>
      <family val="2"/>
      <charset val="238"/>
    </font>
    <font>
      <b/>
      <i/>
      <sz val="11"/>
      <color indexed="8"/>
      <name val="Arial"/>
      <family val="2"/>
      <charset val="238"/>
    </font>
    <font>
      <b/>
      <sz val="11"/>
      <color indexed="8"/>
      <name val="Arial"/>
      <family val="2"/>
      <charset val="238"/>
    </font>
    <font>
      <vertAlign val="superscript"/>
      <sz val="10"/>
      <color indexed="8"/>
      <name val="Arial"/>
      <family val="2"/>
      <charset val="238"/>
    </font>
    <font>
      <sz val="10"/>
      <color indexed="8"/>
      <name val="Arial"/>
      <family val="2"/>
      <charset val="238"/>
    </font>
    <font>
      <sz val="11"/>
      <name val="Times New Roman"/>
      <family val="1"/>
      <charset val="238"/>
    </font>
    <font>
      <sz val="10"/>
      <name val="Symbol"/>
      <family val="1"/>
      <charset val="2"/>
    </font>
    <font>
      <sz val="10"/>
      <name val="Arial"/>
      <family val="1"/>
      <charset val="238"/>
    </font>
    <font>
      <sz val="11"/>
      <color indexed="8"/>
      <name val="Times New Roman"/>
      <family val="1"/>
      <charset val="238"/>
    </font>
    <font>
      <sz val="8.25"/>
      <name val="Arial"/>
      <family val="1"/>
      <charset val="238"/>
    </font>
    <font>
      <b/>
      <sz val="11"/>
      <name val="Times New Roman CE"/>
      <charset val="238"/>
    </font>
    <font>
      <b/>
      <sz val="12"/>
      <name val="Times New Roman CE"/>
      <charset val="238"/>
    </font>
    <font>
      <b/>
      <sz val="12"/>
      <color indexed="9"/>
      <name val="Times New Roman CE"/>
      <charset val="238"/>
    </font>
    <font>
      <b/>
      <sz val="12"/>
      <color indexed="8"/>
      <name val="Times New Roman CE"/>
      <charset val="238"/>
    </font>
    <font>
      <b/>
      <sz val="10"/>
      <color indexed="10"/>
      <name val="Arial"/>
      <family val="2"/>
      <charset val="238"/>
    </font>
    <font>
      <sz val="16"/>
      <name val="Arial"/>
      <family val="2"/>
      <charset val="238"/>
    </font>
    <font>
      <sz val="12"/>
      <name val="Arial"/>
      <family val="2"/>
      <charset val="238"/>
    </font>
    <font>
      <sz val="11"/>
      <color indexed="10"/>
      <name val="Arial CE"/>
      <family val="2"/>
      <charset val="238"/>
    </font>
    <font>
      <b/>
      <sz val="11"/>
      <color indexed="10"/>
      <name val="Arial CE"/>
      <family val="2"/>
      <charset val="238"/>
    </font>
    <font>
      <b/>
      <sz val="11"/>
      <name val="Arial"/>
      <family val="2"/>
    </font>
    <font>
      <sz val="11"/>
      <name val="Arial"/>
      <family val="2"/>
    </font>
    <font>
      <b/>
      <sz val="10"/>
      <name val="Arial"/>
      <family val="2"/>
    </font>
    <font>
      <b/>
      <i/>
      <sz val="11"/>
      <name val="Arial"/>
      <family val="2"/>
      <charset val="238"/>
    </font>
    <font>
      <b/>
      <i/>
      <sz val="11"/>
      <name val="Arial CE"/>
      <family val="2"/>
      <charset val="238"/>
    </font>
    <font>
      <b/>
      <i/>
      <sz val="10"/>
      <name val="Arial CE"/>
      <family val="2"/>
      <charset val="238"/>
    </font>
    <font>
      <b/>
      <sz val="10"/>
      <color indexed="10"/>
      <name val="Arial"/>
      <family val="2"/>
    </font>
    <font>
      <sz val="10"/>
      <color indexed="10"/>
      <name val="Arial"/>
      <family val="2"/>
    </font>
    <font>
      <b/>
      <sz val="12"/>
      <name val="Arial"/>
      <family val="2"/>
    </font>
    <font>
      <sz val="8"/>
      <color indexed="10"/>
      <name val="Arial"/>
      <family val="2"/>
      <charset val="238"/>
    </font>
    <font>
      <sz val="11"/>
      <color theme="1"/>
      <name val="Calibri"/>
      <family val="2"/>
      <charset val="238"/>
      <scheme val="minor"/>
    </font>
    <font>
      <sz val="12"/>
      <color rgb="FFFF0000"/>
      <name val="Lucida Sans Unicode"/>
      <family val="2"/>
      <charset val="238"/>
    </font>
    <font>
      <sz val="11"/>
      <color rgb="FF006100"/>
      <name val="Calibri"/>
      <family val="2"/>
      <charset val="238"/>
      <scheme val="minor"/>
    </font>
    <font>
      <sz val="11"/>
      <color rgb="FFFF0000"/>
      <name val="AvantGarde Bk BT"/>
      <family val="2"/>
    </font>
    <font>
      <b/>
      <i/>
      <sz val="16"/>
      <color theme="1"/>
      <name val="Liberation Sans"/>
      <charset val="238"/>
    </font>
    <font>
      <u/>
      <sz val="10"/>
      <color theme="10"/>
      <name val="Arial"/>
      <family val="2"/>
      <charset val="238"/>
    </font>
    <font>
      <u/>
      <sz val="11"/>
      <color theme="10"/>
      <name val="Calibri"/>
      <family val="2"/>
      <charset val="238"/>
    </font>
    <font>
      <sz val="11"/>
      <color rgb="FF3F3F76"/>
      <name val="Calibri"/>
      <family val="2"/>
      <charset val="238"/>
      <scheme val="minor"/>
    </font>
    <font>
      <sz val="11"/>
      <color theme="1"/>
      <name val="Liberation Sans"/>
      <charset val="238"/>
    </font>
    <font>
      <sz val="11"/>
      <color theme="1"/>
      <name val="Arial Narrow"/>
      <family val="2"/>
      <charset val="238"/>
    </font>
    <font>
      <sz val="11"/>
      <color theme="1"/>
      <name val="Calibri"/>
      <family val="2"/>
      <charset val="238"/>
    </font>
    <font>
      <sz val="9"/>
      <color theme="4" tint="-0.24994659260841701"/>
      <name val="Arial"/>
      <family val="2"/>
      <charset val="238"/>
    </font>
    <font>
      <sz val="10"/>
      <color rgb="FF7030A0"/>
      <name val="Courier New"/>
      <family val="3"/>
      <charset val="238"/>
    </font>
    <font>
      <b/>
      <sz val="9"/>
      <color rgb="FFFF0000"/>
      <name val="Arial CE"/>
      <charset val="238"/>
    </font>
    <font>
      <b/>
      <i/>
      <u/>
      <sz val="11"/>
      <color theme="1"/>
      <name val="Liberation Sans"/>
      <charset val="238"/>
    </font>
    <font>
      <sz val="10"/>
      <color rgb="FF00B050"/>
      <name val="Arial Narrow"/>
      <family val="2"/>
      <charset val="238"/>
    </font>
    <font>
      <sz val="10"/>
      <color rgb="FFFF0000"/>
      <name val="Stylus BT"/>
      <family val="2"/>
    </font>
    <font>
      <sz val="10"/>
      <color rgb="FF0070C0"/>
      <name val="Calibri"/>
      <family val="2"/>
      <charset val="238"/>
      <scheme val="minor"/>
    </font>
    <font>
      <sz val="8"/>
      <color theme="1"/>
      <name val="Arial"/>
      <family val="2"/>
      <charset val="238"/>
    </font>
    <font>
      <sz val="11"/>
      <color rgb="FF3F3F76"/>
      <name val="Calibri"/>
      <family val="2"/>
      <scheme val="minor"/>
    </font>
  </fonts>
  <fills count="54">
    <fill>
      <patternFill patternType="none"/>
    </fill>
    <fill>
      <patternFill patternType="gray125"/>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13"/>
        <bgColor indexed="6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9"/>
        <bgColor indexed="64"/>
      </patternFill>
    </fill>
    <fill>
      <patternFill patternType="solid">
        <fgColor indexed="56"/>
      </patternFill>
    </fill>
    <fill>
      <patternFill patternType="solid">
        <fgColor indexed="54"/>
      </patternFill>
    </fill>
    <fill>
      <patternFill patternType="solid">
        <fgColor indexed="10"/>
      </patternFill>
    </fill>
    <fill>
      <patternFill patternType="solid">
        <fgColor indexed="9"/>
      </patternFill>
    </fill>
    <fill>
      <patternFill patternType="solid">
        <fgColor indexed="55"/>
      </patternFill>
    </fill>
    <fill>
      <patternFill patternType="solid">
        <fgColor indexed="8"/>
        <bgColor indexed="8"/>
      </patternFill>
    </fill>
    <fill>
      <patternFill patternType="solid">
        <fgColor indexed="22"/>
      </patternFill>
    </fill>
    <fill>
      <patternFill patternType="solid">
        <fgColor indexed="62"/>
      </patternFill>
    </fill>
    <fill>
      <patternFill patternType="solid">
        <fgColor indexed="57"/>
      </patternFill>
    </fill>
    <fill>
      <patternFill patternType="solid">
        <fgColor indexed="47"/>
        <bgColor indexed="64"/>
      </patternFill>
    </fill>
    <fill>
      <patternFill patternType="solid">
        <fgColor indexed="58"/>
        <bgColor indexed="64"/>
      </patternFill>
    </fill>
    <fill>
      <patternFill patternType="solid">
        <fgColor indexed="26"/>
        <bgColor indexed="64"/>
      </patternFill>
    </fill>
    <fill>
      <patternFill patternType="solid">
        <fgColor indexed="43"/>
        <bgColor indexed="64"/>
      </patternFill>
    </fill>
    <fill>
      <patternFill patternType="solid">
        <fgColor indexed="55"/>
        <bgColor indexed="64"/>
      </patternFill>
    </fill>
    <fill>
      <patternFill patternType="solid">
        <fgColor indexed="23"/>
        <bgColor indexed="64"/>
      </patternFill>
    </fill>
    <fill>
      <patternFill patternType="solid">
        <fgColor indexed="22"/>
        <bgColor indexed="22"/>
      </patternFill>
    </fill>
    <fill>
      <patternFill patternType="solid">
        <fgColor theme="6" tint="0.59996337778862885"/>
        <bgColor indexed="64"/>
      </patternFill>
    </fill>
    <fill>
      <patternFill patternType="solid">
        <fgColor theme="0" tint="-0.14996795556505021"/>
        <bgColor indexed="64"/>
      </patternFill>
    </fill>
    <fill>
      <patternFill patternType="solid">
        <fgColor rgb="FFFFC000"/>
        <bgColor indexed="64"/>
      </patternFill>
    </fill>
    <fill>
      <patternFill patternType="solid">
        <fgColor theme="8" tint="0.59996337778862885"/>
        <bgColor indexed="64"/>
      </patternFill>
    </fill>
    <fill>
      <patternFill patternType="solid">
        <fgColor theme="7" tint="0.59996337778862885"/>
        <bgColor indexed="64"/>
      </patternFill>
    </fill>
    <fill>
      <patternFill patternType="solid">
        <fgColor rgb="FFFFFF00"/>
        <bgColor indexed="64"/>
      </patternFill>
    </fill>
    <fill>
      <patternFill patternType="solid">
        <fgColor theme="0"/>
        <bgColor indexed="64"/>
      </patternFill>
    </fill>
    <fill>
      <patternFill patternType="solid">
        <fgColor rgb="FFC6EFCE"/>
      </patternFill>
    </fill>
    <fill>
      <patternFill patternType="solid">
        <fgColor rgb="FFFFCC99"/>
      </patternFill>
    </fill>
    <fill>
      <patternFill patternType="solid">
        <fgColor theme="0" tint="-0.24994659260841701"/>
        <bgColor theme="0" tint="-0.14993743705557422"/>
      </patternFill>
    </fill>
    <fill>
      <patternFill patternType="solid">
        <fgColor rgb="FF92D050"/>
        <bgColor indexed="64"/>
      </patternFill>
    </fill>
    <fill>
      <patternFill patternType="solid">
        <fgColor theme="9" tint="0.79998168889431442"/>
        <bgColor indexed="64"/>
      </patternFill>
    </fill>
    <fill>
      <patternFill patternType="solid">
        <fgColor rgb="FF85FF8B"/>
        <bgColor indexed="64"/>
      </patternFill>
    </fill>
    <fill>
      <patternFill patternType="solid">
        <fgColor rgb="FFFFFED2"/>
        <bgColor indexed="64"/>
      </patternFill>
    </fill>
    <fill>
      <patternFill patternType="solid">
        <fgColor rgb="FFD4FADA"/>
        <bgColor indexed="64"/>
      </patternFill>
    </fill>
    <fill>
      <patternFill patternType="solid">
        <fgColor theme="4" tint="0.79998168889431442"/>
        <bgColor indexed="64"/>
      </patternFill>
    </fill>
  </fills>
  <borders count="45">
    <border>
      <left/>
      <right/>
      <top/>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hair">
        <color indexed="64"/>
      </left>
      <right style="hair">
        <color indexed="64"/>
      </right>
      <top style="hair">
        <color indexed="64"/>
      </top>
      <bottom style="hair">
        <color indexed="64"/>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n">
        <color indexed="56"/>
      </top>
      <bottom style="double">
        <color indexed="56"/>
      </bottom>
      <diagonal/>
    </border>
    <border>
      <left/>
      <right/>
      <top style="thin">
        <color indexed="62"/>
      </top>
      <bottom style="double">
        <color indexed="62"/>
      </bottom>
      <diagonal/>
    </border>
    <border>
      <left/>
      <right/>
      <top/>
      <bottom style="medium">
        <color indexed="64"/>
      </bottom>
      <diagonal/>
    </border>
    <border>
      <left/>
      <right/>
      <top style="thin">
        <color indexed="64"/>
      </top>
      <bottom style="double">
        <color indexed="64"/>
      </bottom>
      <diagonal/>
    </border>
    <border>
      <left/>
      <right/>
      <top style="thin">
        <color indexed="64"/>
      </top>
      <bottom style="medium">
        <color indexed="64"/>
      </bottom>
      <diagonal/>
    </border>
    <border>
      <left/>
      <right/>
      <top style="thin">
        <color indexed="64"/>
      </top>
      <bottom/>
      <diagonal/>
    </border>
    <border>
      <left/>
      <right/>
      <top style="double">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bottom style="double">
        <color indexed="64"/>
      </bottom>
      <diagonal/>
    </border>
    <border>
      <left/>
      <right/>
      <top style="thick">
        <color indexed="64"/>
      </top>
      <bottom/>
      <diagonal/>
    </border>
    <border>
      <left/>
      <right/>
      <top style="thick">
        <color indexed="47"/>
      </top>
      <bottom style="thick">
        <color indexed="47"/>
      </bottom>
      <diagonal/>
    </border>
    <border>
      <left/>
      <right/>
      <top/>
      <bottom style="thick">
        <color indexed="64"/>
      </bottom>
      <diagonal/>
    </border>
    <border>
      <left/>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s>
  <cellStyleXfs count="388">
    <xf numFmtId="0" fontId="0" fillId="0" borderId="0"/>
    <xf numFmtId="171" fontId="16" fillId="38" borderId="1">
      <alignment horizontal="center" vertical="center" wrapText="1"/>
    </xf>
    <xf numFmtId="4" fontId="110" fillId="39" borderId="0" applyBorder="0" applyAlignment="0">
      <alignment vertical="center" readingOrder="1"/>
      <protection locked="0"/>
    </xf>
    <xf numFmtId="171" fontId="16" fillId="40" borderId="1">
      <alignment horizontal="center" vertical="center" wrapText="1"/>
    </xf>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3" borderId="0" applyNumberFormat="0" applyBorder="0" applyAlignment="0" applyProtection="0"/>
    <xf numFmtId="0" fontId="17" fillId="10" borderId="0" applyNumberFormat="0" applyBorder="0" applyAlignment="0" applyProtection="0"/>
    <xf numFmtId="0" fontId="17" fillId="4" borderId="0" applyNumberFormat="0" applyBorder="0" applyAlignment="0" applyProtection="0"/>
    <xf numFmtId="0" fontId="17" fillId="11"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11" borderId="0" applyNumberFormat="0" applyBorder="0" applyAlignment="0" applyProtection="0"/>
    <xf numFmtId="0" fontId="17" fillId="8" borderId="0" applyNumberFormat="0" applyBorder="0" applyAlignment="0" applyProtection="0"/>
    <xf numFmtId="171" fontId="16" fillId="41" borderId="1">
      <alignment horizontal="center" vertical="center" wrapText="1"/>
    </xf>
    <xf numFmtId="171" fontId="16" fillId="42" borderId="1">
      <alignment horizontal="center" vertical="center" wrapText="1"/>
    </xf>
    <xf numFmtId="0" fontId="17" fillId="9" borderId="0" applyNumberFormat="0" applyBorder="0" applyAlignment="0" applyProtection="0"/>
    <xf numFmtId="0" fontId="17" fillId="10" borderId="0" applyNumberFormat="0" applyBorder="0" applyAlignment="0" applyProtection="0"/>
    <xf numFmtId="0" fontId="17" fillId="12" borderId="0" applyNumberFormat="0" applyBorder="0" applyAlignment="0" applyProtection="0"/>
    <xf numFmtId="0" fontId="17" fillId="6" borderId="0" applyNumberFormat="0" applyBorder="0" applyAlignment="0" applyProtection="0"/>
    <xf numFmtId="0" fontId="17" fillId="9" borderId="0" applyNumberFormat="0" applyBorder="0" applyAlignment="0" applyProtection="0"/>
    <xf numFmtId="0" fontId="17" fillId="13" borderId="0" applyNumberFormat="0" applyBorder="0" applyAlignment="0" applyProtection="0"/>
    <xf numFmtId="0" fontId="17" fillId="7"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4" borderId="0" applyNumberFormat="0" applyBorder="0" applyAlignment="0" applyProtection="0"/>
    <xf numFmtId="0" fontId="17" fillId="12" borderId="0" applyNumberFormat="0" applyBorder="0" applyAlignment="0" applyProtection="0"/>
    <xf numFmtId="0" fontId="17" fillId="4"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9" borderId="0" applyNumberFormat="0" applyBorder="0" applyAlignment="0" applyProtection="0"/>
    <xf numFmtId="0" fontId="17" fillId="11" borderId="0" applyNumberFormat="0" applyBorder="0" applyAlignment="0" applyProtection="0"/>
    <xf numFmtId="0" fontId="17" fillId="13" borderId="0" applyNumberFormat="0" applyBorder="0" applyAlignment="0" applyProtection="0"/>
    <xf numFmtId="0" fontId="16" fillId="43" borderId="1">
      <alignment horizontal="center" vertical="center" wrapText="1"/>
    </xf>
    <xf numFmtId="0" fontId="18" fillId="16" borderId="0" applyNumberFormat="0" applyBorder="0" applyAlignment="0" applyProtection="0"/>
    <xf numFmtId="0" fontId="18" fillId="10" borderId="0" applyNumberFormat="0" applyBorder="0" applyAlignment="0" applyProtection="0"/>
    <xf numFmtId="0" fontId="18" fillId="12"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7" borderId="0" applyNumberFormat="0" applyBorder="0" applyAlignment="0" applyProtection="0"/>
    <xf numFmtId="0" fontId="18" fillId="16" borderId="0" applyNumberFormat="0" applyBorder="0" applyAlignment="0" applyProtection="0"/>
    <xf numFmtId="0" fontId="18" fillId="20"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2" borderId="0" applyNumberFormat="0" applyBorder="0" applyAlignment="0" applyProtection="0"/>
    <xf numFmtId="0" fontId="18" fillId="4" borderId="0" applyNumberFormat="0" applyBorder="0" applyAlignment="0" applyProtection="0"/>
    <xf numFmtId="0" fontId="18" fillId="17" borderId="0" applyNumberFormat="0" applyBorder="0" applyAlignment="0" applyProtection="0"/>
    <xf numFmtId="0" fontId="18" fillId="7" borderId="0" applyNumberFormat="0" applyBorder="0" applyAlignment="0" applyProtection="0"/>
    <xf numFmtId="0" fontId="18" fillId="18" borderId="0" applyNumberFormat="0" applyBorder="0" applyAlignment="0" applyProtection="0"/>
    <xf numFmtId="0" fontId="18" fillId="10" borderId="0" applyNumberFormat="0" applyBorder="0" applyAlignment="0" applyProtection="0"/>
    <xf numFmtId="0" fontId="18" fillId="19" borderId="0" applyNumberFormat="0" applyBorder="0" applyAlignment="0" applyProtection="0"/>
    <xf numFmtId="0" fontId="158" fillId="44" borderId="2" applyBorder="0" applyAlignment="0">
      <alignment horizontal="center" vertical="center"/>
    </xf>
    <xf numFmtId="4" fontId="7" fillId="0" borderId="0">
      <alignment horizontal="justify" vertical="top" wrapText="1"/>
      <protection locked="0"/>
    </xf>
    <xf numFmtId="0" fontId="19" fillId="44" borderId="0" applyAlignment="0">
      <alignment horizontal="center" vertical="top"/>
    </xf>
    <xf numFmtId="0" fontId="18" fillId="22" borderId="0" applyNumberFormat="0" applyBorder="0" applyAlignment="0" applyProtection="0"/>
    <xf numFmtId="0" fontId="18" fillId="20" borderId="0" applyNumberFormat="0" applyBorder="0" applyAlignment="0" applyProtection="0"/>
    <xf numFmtId="0" fontId="18" fillId="13" borderId="0" applyNumberFormat="0" applyBorder="0" applyAlignment="0" applyProtection="0"/>
    <xf numFmtId="0" fontId="18" fillId="23" borderId="0" applyNumberFormat="0" applyBorder="0" applyAlignment="0" applyProtection="0"/>
    <xf numFmtId="0" fontId="18" fillId="18" borderId="0" applyNumberFormat="0" applyBorder="0" applyAlignment="0" applyProtection="0"/>
    <xf numFmtId="0" fontId="18" fillId="24" borderId="0" applyNumberFormat="0" applyBorder="0" applyAlignment="0" applyProtection="0"/>
    <xf numFmtId="0" fontId="20" fillId="6" borderId="0" applyNumberFormat="0" applyBorder="0" applyAlignment="0" applyProtection="0"/>
    <xf numFmtId="0" fontId="21" fillId="25" borderId="3" applyNumberFormat="0" applyAlignment="0" applyProtection="0"/>
    <xf numFmtId="0" fontId="22" fillId="26" borderId="4" applyNumberFormat="0" applyAlignment="0" applyProtection="0"/>
    <xf numFmtId="166" fontId="11" fillId="0" borderId="0" applyFont="0" applyFill="0" applyBorder="0" applyAlignment="0" applyProtection="0"/>
    <xf numFmtId="40" fontId="83" fillId="0" borderId="0" applyFont="0" applyFill="0" applyBorder="0" applyAlignment="0" applyProtection="0"/>
    <xf numFmtId="40" fontId="74" fillId="0" borderId="0" applyFont="0" applyFill="0" applyBorder="0" applyAlignment="0" applyProtection="0"/>
    <xf numFmtId="172" fontId="11" fillId="0" borderId="0" applyFont="0" applyFill="0" applyBorder="0" applyAlignment="0" applyProtection="0"/>
    <xf numFmtId="173" fontId="23" fillId="0" borderId="0" applyFill="0" applyBorder="0" applyAlignment="0" applyProtection="0"/>
    <xf numFmtId="37" fontId="15" fillId="0" borderId="0" applyFill="0" applyBorder="0" applyAlignment="0" applyProtection="0"/>
    <xf numFmtId="207" fontId="83" fillId="0" borderId="0" applyFont="0" applyFill="0" applyBorder="0" applyAlignment="0" applyProtection="0"/>
    <xf numFmtId="207" fontId="83" fillId="0" borderId="0" applyFont="0" applyFill="0" applyBorder="0" applyAlignment="0" applyProtection="0"/>
    <xf numFmtId="207" fontId="83" fillId="0" borderId="0" applyFont="0" applyFill="0" applyBorder="0" applyAlignment="0" applyProtection="0"/>
    <xf numFmtId="165" fontId="1" fillId="0" borderId="0" applyFont="0" applyFill="0" applyBorder="0" applyAlignment="0" applyProtection="0"/>
    <xf numFmtId="194" fontId="74" fillId="0" borderId="0" applyFont="0" applyFill="0" applyBorder="0" applyAlignment="0" applyProtection="0"/>
    <xf numFmtId="174" fontId="15" fillId="0" borderId="0" applyFill="0" applyBorder="0" applyAlignment="0" applyProtection="0"/>
    <xf numFmtId="2" fontId="24" fillId="27" borderId="0">
      <protection locked="0"/>
    </xf>
    <xf numFmtId="2" fontId="25" fillId="0" borderId="0">
      <protection locked="0"/>
    </xf>
    <xf numFmtId="0" fontId="25" fillId="0" borderId="0">
      <protection locked="0"/>
    </xf>
    <xf numFmtId="175" fontId="25" fillId="0" borderId="0">
      <protection locked="0"/>
    </xf>
    <xf numFmtId="176" fontId="15" fillId="0" borderId="0" applyFill="0" applyBorder="0" applyAlignment="0" applyProtection="0"/>
    <xf numFmtId="177" fontId="15" fillId="0" borderId="0" applyFont="0" applyFill="0" applyBorder="0" applyAlignment="0" applyProtection="0"/>
    <xf numFmtId="178" fontId="15" fillId="0" borderId="0" applyFont="0" applyFill="0" applyBorder="0" applyAlignment="0" applyProtection="0"/>
    <xf numFmtId="179" fontId="26" fillId="0" borderId="0" applyFont="0" applyFill="0" applyBorder="0" applyAlignment="0" applyProtection="0"/>
    <xf numFmtId="180" fontId="26" fillId="0" borderId="0" applyFont="0" applyFill="0" applyBorder="0" applyAlignment="0" applyProtection="0"/>
    <xf numFmtId="0" fontId="160" fillId="5" borderId="0" applyNumberFormat="0" applyBorder="0" applyAlignment="0" applyProtection="0"/>
    <xf numFmtId="181" fontId="160" fillId="5" borderId="0" applyNumberFormat="0" applyBorder="0" applyAlignment="0" applyProtection="0"/>
    <xf numFmtId="181" fontId="159" fillId="45" borderId="0" applyNumberFormat="0" applyBorder="0" applyAlignment="0" applyProtection="0"/>
    <xf numFmtId="0" fontId="27" fillId="7" borderId="0" applyNumberFormat="0" applyBorder="0" applyAlignment="0" applyProtection="0"/>
    <xf numFmtId="0" fontId="27" fillId="5" borderId="0" applyNumberFormat="0" applyBorder="0" applyAlignment="0" applyProtection="0"/>
    <xf numFmtId="0" fontId="28" fillId="0" borderId="5" applyAlignment="0"/>
    <xf numFmtId="0" fontId="29" fillId="0" borderId="5" applyAlignment="0"/>
    <xf numFmtId="0" fontId="28" fillId="0" borderId="5" applyAlignment="0"/>
    <xf numFmtId="0" fontId="28" fillId="0" borderId="5" applyAlignment="0"/>
    <xf numFmtId="0" fontId="28" fillId="0" borderId="5">
      <alignment vertical="top" wrapText="1"/>
    </xf>
    <xf numFmtId="175" fontId="11" fillId="0" borderId="0" applyFont="0" applyFill="0" applyBorder="0" applyAlignment="0" applyProtection="0"/>
    <xf numFmtId="0" fontId="30" fillId="0" borderId="0">
      <alignment vertical="top" wrapText="1" readingOrder="1"/>
    </xf>
    <xf numFmtId="0" fontId="31" fillId="0" borderId="0" applyNumberFormat="0" applyFill="0" applyBorder="0" applyAlignment="0" applyProtection="0"/>
    <xf numFmtId="2" fontId="15" fillId="0" borderId="0" applyFill="0" applyBorder="0" applyAlignment="0" applyProtection="0"/>
    <xf numFmtId="0" fontId="32" fillId="0" borderId="0" applyNumberFormat="0" applyFill="0" applyBorder="0" applyAlignment="0" applyProtection="0">
      <alignment vertical="top"/>
      <protection locked="0"/>
    </xf>
    <xf numFmtId="4" fontId="15" fillId="0" borderId="0" applyNumberFormat="0"/>
    <xf numFmtId="0" fontId="27" fillId="7" borderId="0" applyNumberFormat="0" applyBorder="0" applyAlignment="0" applyProtection="0"/>
    <xf numFmtId="0" fontId="27" fillId="5" borderId="0" applyNumberFormat="0" applyBorder="0" applyAlignment="0" applyProtection="0"/>
    <xf numFmtId="0" fontId="161" fillId="0" borderId="0">
      <alignment horizontal="center"/>
    </xf>
    <xf numFmtId="0" fontId="33" fillId="0" borderId="6" applyNumberFormat="0" applyFill="0" applyAlignment="0" applyProtection="0"/>
    <xf numFmtId="0" fontId="34" fillId="0" borderId="7" applyNumberFormat="0" applyFill="0" applyAlignment="0" applyProtection="0"/>
    <xf numFmtId="0" fontId="35" fillId="0" borderId="8" applyNumberFormat="0" applyFill="0" applyAlignment="0" applyProtection="0"/>
    <xf numFmtId="0" fontId="35" fillId="0" borderId="0" applyNumberFormat="0" applyFill="0" applyBorder="0" applyAlignment="0" applyProtection="0"/>
    <xf numFmtId="0" fontId="161" fillId="0" borderId="0">
      <alignment horizontal="center" textRotation="90"/>
    </xf>
    <xf numFmtId="182" fontId="36" fillId="0" borderId="0">
      <protection locked="0"/>
    </xf>
    <xf numFmtId="0" fontId="162" fillId="0" borderId="0" applyNumberFormat="0" applyFill="0" applyBorder="0" applyAlignment="0" applyProtection="0"/>
    <xf numFmtId="0" fontId="37" fillId="0" borderId="0" applyNumberFormat="0" applyFill="0" applyBorder="0" applyAlignment="0" applyProtection="0">
      <alignment vertical="top"/>
      <protection locked="0"/>
    </xf>
    <xf numFmtId="0" fontId="162" fillId="0" borderId="0" applyNumberFormat="0" applyFill="0" applyBorder="0" applyAlignment="0" applyProtection="0">
      <alignment vertical="top"/>
      <protection locked="0"/>
    </xf>
    <xf numFmtId="175" fontId="162"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183" fontId="38" fillId="0" borderId="0" applyNumberFormat="0" applyFill="0" applyBorder="0" applyAlignment="0" applyProtection="0">
      <alignment vertical="top"/>
      <protection locked="0"/>
    </xf>
    <xf numFmtId="183" fontId="38" fillId="0" borderId="0" applyNumberFormat="0" applyFill="0" applyBorder="0" applyAlignment="0" applyProtection="0">
      <alignment vertical="top"/>
      <protection locked="0"/>
    </xf>
    <xf numFmtId="183" fontId="38" fillId="0" borderId="0" applyNumberFormat="0" applyFill="0" applyBorder="0" applyAlignment="0" applyProtection="0">
      <alignment vertical="top"/>
      <protection locked="0"/>
    </xf>
    <xf numFmtId="0" fontId="163" fillId="0" borderId="0" applyNumberFormat="0" applyFill="0" applyBorder="0" applyAlignment="0" applyProtection="0"/>
    <xf numFmtId="0" fontId="39" fillId="0" borderId="0" applyNumberFormat="0" applyFill="0" applyBorder="0" applyAlignment="0" applyProtection="0">
      <alignment vertical="top"/>
      <protection locked="0"/>
    </xf>
    <xf numFmtId="0" fontId="84"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40" fillId="14" borderId="3" applyNumberFormat="0" applyAlignment="0" applyProtection="0"/>
    <xf numFmtId="0" fontId="164" fillId="46" borderId="44" applyNumberFormat="0" applyAlignment="0" applyProtection="0"/>
    <xf numFmtId="4" fontId="41" fillId="0" borderId="9">
      <alignment horizontal="left" vertical="center" wrapText="1"/>
    </xf>
    <xf numFmtId="0" fontId="42" fillId="28" borderId="10" applyNumberFormat="0" applyAlignment="0" applyProtection="0"/>
    <xf numFmtId="39" fontId="43" fillId="0" borderId="11">
      <alignment horizontal="right" vertical="top" wrapText="1"/>
    </xf>
    <xf numFmtId="0" fontId="16" fillId="47" borderId="1">
      <alignment horizontal="center" vertical="center" wrapText="1"/>
    </xf>
    <xf numFmtId="3" fontId="44" fillId="0" borderId="0"/>
    <xf numFmtId="0" fontId="45" fillId="0" borderId="12" applyNumberFormat="0" applyFill="0" applyAlignment="0" applyProtection="0"/>
    <xf numFmtId="0" fontId="46" fillId="0" borderId="0" applyNumberFormat="0" applyFill="0" applyBorder="0" applyAlignment="0" applyProtection="0"/>
    <xf numFmtId="0" fontId="47" fillId="0" borderId="13" applyNumberFormat="0" applyFill="0" applyAlignment="0" applyProtection="0"/>
    <xf numFmtId="0" fontId="47" fillId="0" borderId="13" applyNumberFormat="0" applyFill="0" applyAlignment="0" applyProtection="0"/>
    <xf numFmtId="0" fontId="48" fillId="0" borderId="14" applyNumberFormat="0" applyFill="0" applyAlignment="0" applyProtection="0"/>
    <xf numFmtId="0" fontId="49" fillId="0" borderId="15" applyNumberFormat="0" applyFill="0" applyAlignment="0" applyProtection="0"/>
    <xf numFmtId="0" fontId="49" fillId="0" borderId="0" applyNumberFormat="0" applyFill="0" applyBorder="0" applyAlignment="0" applyProtection="0"/>
    <xf numFmtId="0" fontId="46" fillId="0" borderId="0" applyNumberFormat="0" applyFill="0" applyBorder="0" applyAlignment="0" applyProtection="0"/>
    <xf numFmtId="0" fontId="50" fillId="0" borderId="0" applyNumberFormat="0">
      <alignment horizontal="left" vertical="top"/>
    </xf>
    <xf numFmtId="0" fontId="51" fillId="0" borderId="0"/>
    <xf numFmtId="0" fontId="52" fillId="0" borderId="0" applyBorder="0">
      <alignment vertical="center"/>
    </xf>
    <xf numFmtId="175" fontId="52" fillId="0" borderId="0" applyBorder="0">
      <alignment vertical="center"/>
    </xf>
    <xf numFmtId="0" fontId="11" fillId="0" borderId="0"/>
    <xf numFmtId="0" fontId="15" fillId="0" borderId="0"/>
    <xf numFmtId="0" fontId="1" fillId="0" borderId="0"/>
    <xf numFmtId="0" fontId="1" fillId="0" borderId="0"/>
    <xf numFmtId="0" fontId="15" fillId="0" borderId="0"/>
    <xf numFmtId="0" fontId="157" fillId="0" borderId="0"/>
    <xf numFmtId="0" fontId="157" fillId="0" borderId="0"/>
    <xf numFmtId="0" fontId="157" fillId="0" borderId="0"/>
    <xf numFmtId="0" fontId="1" fillId="0" borderId="0"/>
    <xf numFmtId="0" fontId="1" fillId="0" borderId="0"/>
    <xf numFmtId="0" fontId="157" fillId="0" borderId="0"/>
    <xf numFmtId="0" fontId="157" fillId="0" borderId="0"/>
    <xf numFmtId="0" fontId="157" fillId="0" borderId="0"/>
    <xf numFmtId="170" fontId="13" fillId="0" borderId="0"/>
    <xf numFmtId="0" fontId="157" fillId="0" borderId="0"/>
    <xf numFmtId="0" fontId="157"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 fillId="0" borderId="0"/>
    <xf numFmtId="0" fontId="1" fillId="0" borderId="0"/>
    <xf numFmtId="170" fontId="13" fillId="0" borderId="0"/>
    <xf numFmtId="170" fontId="13" fillId="0" borderId="0"/>
    <xf numFmtId="170" fontId="13" fillId="0" borderId="0"/>
    <xf numFmtId="170" fontId="13" fillId="0" borderId="0"/>
    <xf numFmtId="184" fontId="13" fillId="0" borderId="0"/>
    <xf numFmtId="0" fontId="1" fillId="0" borderId="0"/>
    <xf numFmtId="0" fontId="15" fillId="0" borderId="0"/>
    <xf numFmtId="0" fontId="165" fillId="0" borderId="0"/>
    <xf numFmtId="0" fontId="157" fillId="0" borderId="0"/>
    <xf numFmtId="183" fontId="15" fillId="0" borderId="0"/>
    <xf numFmtId="0" fontId="1" fillId="0" borderId="0"/>
    <xf numFmtId="183" fontId="15" fillId="0" borderId="0"/>
    <xf numFmtId="185" fontId="15" fillId="0" borderId="0"/>
    <xf numFmtId="0" fontId="1" fillId="0" borderId="0"/>
    <xf numFmtId="0" fontId="166" fillId="0" borderId="0"/>
    <xf numFmtId="203" fontId="13" fillId="0" borderId="0"/>
    <xf numFmtId="0" fontId="15" fillId="0" borderId="0"/>
    <xf numFmtId="0" fontId="53" fillId="0" borderId="0"/>
    <xf numFmtId="0" fontId="15" fillId="0" borderId="0"/>
    <xf numFmtId="0" fontId="11" fillId="0" borderId="0"/>
    <xf numFmtId="186" fontId="13" fillId="0" borderId="0"/>
    <xf numFmtId="187" fontId="15" fillId="0" borderId="0"/>
    <xf numFmtId="0" fontId="54" fillId="0" borderId="0"/>
    <xf numFmtId="181" fontId="15" fillId="0" borderId="0"/>
    <xf numFmtId="188" fontId="15" fillId="0" borderId="0"/>
    <xf numFmtId="185" fontId="15" fillId="0" borderId="0"/>
    <xf numFmtId="189" fontId="15" fillId="0" borderId="0"/>
    <xf numFmtId="181" fontId="15" fillId="0" borderId="0"/>
    <xf numFmtId="189" fontId="15" fillId="0" borderId="0"/>
    <xf numFmtId="181" fontId="15" fillId="0" borderId="0"/>
    <xf numFmtId="0" fontId="157" fillId="0" borderId="0"/>
    <xf numFmtId="0" fontId="157" fillId="0" borderId="0"/>
    <xf numFmtId="2" fontId="15" fillId="0" borderId="0"/>
    <xf numFmtId="0" fontId="55" fillId="0" borderId="0"/>
    <xf numFmtId="2" fontId="11" fillId="0" borderId="0"/>
    <xf numFmtId="0" fontId="157" fillId="0" borderId="0"/>
    <xf numFmtId="0" fontId="1" fillId="0" borderId="0"/>
    <xf numFmtId="0" fontId="157" fillId="0" borderId="0"/>
    <xf numFmtId="0" fontId="1" fillId="0" borderId="0"/>
    <xf numFmtId="0" fontId="15" fillId="0" borderId="0"/>
    <xf numFmtId="190" fontId="13" fillId="0" borderId="0"/>
    <xf numFmtId="175" fontId="157" fillId="0" borderId="0"/>
    <xf numFmtId="0" fontId="157" fillId="0" borderId="0"/>
    <xf numFmtId="0" fontId="15" fillId="0" borderId="0"/>
    <xf numFmtId="0" fontId="1" fillId="0" borderId="0"/>
    <xf numFmtId="0" fontId="83" fillId="0" borderId="0">
      <alignment vertical="top"/>
    </xf>
    <xf numFmtId="0" fontId="11" fillId="0" borderId="0"/>
    <xf numFmtId="181" fontId="167" fillId="0" borderId="0"/>
    <xf numFmtId="0" fontId="74" fillId="0" borderId="0"/>
    <xf numFmtId="0" fontId="83" fillId="0" borderId="0"/>
    <xf numFmtId="0" fontId="11" fillId="0" borderId="0"/>
    <xf numFmtId="0" fontId="56" fillId="0" borderId="0"/>
    <xf numFmtId="0" fontId="15" fillId="0" borderId="0"/>
    <xf numFmtId="0" fontId="43" fillId="0" borderId="0"/>
    <xf numFmtId="191" fontId="13" fillId="0" borderId="0"/>
    <xf numFmtId="181" fontId="13" fillId="0" borderId="0"/>
    <xf numFmtId="192" fontId="13" fillId="0" borderId="0"/>
    <xf numFmtId="203" fontId="13" fillId="0" borderId="0"/>
    <xf numFmtId="0" fontId="11" fillId="0" borderId="0"/>
    <xf numFmtId="0" fontId="11" fillId="0" borderId="0"/>
    <xf numFmtId="0" fontId="57" fillId="0" borderId="0"/>
    <xf numFmtId="0" fontId="1" fillId="0" borderId="0"/>
    <xf numFmtId="0" fontId="17" fillId="0" borderId="0"/>
    <xf numFmtId="0" fontId="11" fillId="0" borderId="0"/>
    <xf numFmtId="0" fontId="157" fillId="0" borderId="0"/>
    <xf numFmtId="0" fontId="157" fillId="0" borderId="0"/>
    <xf numFmtId="0" fontId="15" fillId="0" borderId="0"/>
    <xf numFmtId="0" fontId="1" fillId="0" borderId="0"/>
    <xf numFmtId="0" fontId="1" fillId="0" borderId="0"/>
    <xf numFmtId="0" fontId="157" fillId="0" borderId="0"/>
    <xf numFmtId="0" fontId="157" fillId="0" borderId="0"/>
    <xf numFmtId="0" fontId="15" fillId="0" borderId="0"/>
    <xf numFmtId="0" fontId="1" fillId="0" borderId="0"/>
    <xf numFmtId="0" fontId="1" fillId="0" borderId="0"/>
    <xf numFmtId="0" fontId="15" fillId="0" borderId="0"/>
    <xf numFmtId="0" fontId="15" fillId="0" borderId="0"/>
    <xf numFmtId="0" fontId="1" fillId="0" borderId="0"/>
    <xf numFmtId="0" fontId="11" fillId="0" borderId="0"/>
    <xf numFmtId="0" fontId="15" fillId="0" borderId="0"/>
    <xf numFmtId="0" fontId="58" fillId="14" borderId="0" applyNumberFormat="0" applyBorder="0" applyAlignment="0" applyProtection="0"/>
    <xf numFmtId="0" fontId="59" fillId="14" borderId="0" applyNumberFormat="0" applyBorder="0" applyAlignment="0" applyProtection="0"/>
    <xf numFmtId="0" fontId="15" fillId="0" borderId="0"/>
    <xf numFmtId="0" fontId="15" fillId="0" borderId="0"/>
    <xf numFmtId="0" fontId="157" fillId="0" borderId="0"/>
    <xf numFmtId="193" fontId="60" fillId="0" borderId="0"/>
    <xf numFmtId="0" fontId="74" fillId="0" borderId="0">
      <alignment vertical="top"/>
    </xf>
    <xf numFmtId="0" fontId="86" fillId="0" borderId="0"/>
    <xf numFmtId="0" fontId="15" fillId="0" borderId="0" applyNumberFormat="0" applyFill="0" applyBorder="0" applyAlignment="0" applyProtection="0"/>
    <xf numFmtId="0" fontId="15" fillId="0" borderId="0"/>
    <xf numFmtId="0" fontId="1" fillId="0" borderId="0"/>
    <xf numFmtId="0" fontId="15" fillId="0" borderId="0"/>
    <xf numFmtId="0" fontId="11" fillId="0" borderId="0"/>
    <xf numFmtId="0" fontId="157" fillId="0" borderId="0"/>
    <xf numFmtId="0" fontId="157" fillId="0" borderId="0"/>
    <xf numFmtId="0" fontId="157" fillId="0" borderId="0"/>
    <xf numFmtId="0" fontId="157" fillId="0" borderId="0"/>
    <xf numFmtId="0" fontId="157" fillId="0" borderId="0"/>
    <xf numFmtId="0" fontId="61" fillId="0" borderId="0">
      <alignment horizontal="left" wrapText="1"/>
    </xf>
    <xf numFmtId="0" fontId="83" fillId="0" borderId="0">
      <alignment vertical="top"/>
    </xf>
    <xf numFmtId="0" fontId="83" fillId="0" borderId="0">
      <alignment vertical="top"/>
    </xf>
    <xf numFmtId="0" fontId="157" fillId="0" borderId="0"/>
    <xf numFmtId="0" fontId="157" fillId="0" borderId="0"/>
    <xf numFmtId="0" fontId="157" fillId="0" borderId="0"/>
    <xf numFmtId="0" fontId="157" fillId="0" borderId="0"/>
    <xf numFmtId="0" fontId="157" fillId="0" borderId="0"/>
    <xf numFmtId="0" fontId="157" fillId="0" borderId="0"/>
    <xf numFmtId="0" fontId="157" fillId="0" borderId="0"/>
    <xf numFmtId="0" fontId="61" fillId="0" borderId="0">
      <alignment horizontal="left" wrapText="1"/>
    </xf>
    <xf numFmtId="0" fontId="83" fillId="0" borderId="0">
      <alignment vertical="top"/>
    </xf>
    <xf numFmtId="192" fontId="62" fillId="0" borderId="0"/>
    <xf numFmtId="0" fontId="157" fillId="0" borderId="0"/>
    <xf numFmtId="194" fontId="23" fillId="0" borderId="0"/>
    <xf numFmtId="0" fontId="157" fillId="0" borderId="0"/>
    <xf numFmtId="0" fontId="157" fillId="0" borderId="0"/>
    <xf numFmtId="0" fontId="15" fillId="0" borderId="0"/>
    <xf numFmtId="0" fontId="15" fillId="0" borderId="0" applyFill="0" applyBorder="0"/>
    <xf numFmtId="3" fontId="26" fillId="0" borderId="0" applyAlignment="0">
      <alignment horizontal="right"/>
      <protection locked="0"/>
    </xf>
    <xf numFmtId="0" fontId="43" fillId="11" borderId="16" applyNumberFormat="0" applyFont="0" applyAlignment="0" applyProtection="0"/>
    <xf numFmtId="9" fontId="11" fillId="0" borderId="0" applyFont="0" applyFill="0" applyBorder="0" applyAlignment="0" applyProtection="0"/>
    <xf numFmtId="9" fontId="15" fillId="0" borderId="0" applyFont="0" applyFill="0" applyBorder="0" applyAlignment="0" applyProtection="0"/>
    <xf numFmtId="0" fontId="15" fillId="11" borderId="16" applyNumberFormat="0" applyFont="0" applyAlignment="0" applyProtection="0"/>
    <xf numFmtId="0" fontId="168" fillId="0" borderId="0">
      <alignment horizontal="left" vertical="top" wrapText="1"/>
    </xf>
    <xf numFmtId="0" fontId="169" fillId="21" borderId="0" applyFill="0">
      <alignment horizontal="left" wrapText="1"/>
    </xf>
    <xf numFmtId="0" fontId="45" fillId="0" borderId="0" applyNumberFormat="0" applyFill="0" applyBorder="0" applyAlignment="0" applyProtection="0"/>
    <xf numFmtId="0" fontId="42" fillId="25" borderId="10" applyNumberFormat="0" applyAlignment="0" applyProtection="0"/>
    <xf numFmtId="0" fontId="42" fillId="28" borderId="10" applyNumberFormat="0" applyAlignment="0" applyProtection="0"/>
    <xf numFmtId="0" fontId="31" fillId="0" borderId="0" applyNumberFormat="0" applyFill="0" applyBorder="0" applyAlignment="0" applyProtection="0"/>
    <xf numFmtId="4" fontId="76" fillId="0" borderId="0" applyAlignment="0">
      <alignment horizontal="center" vertical="center"/>
      <protection locked="0"/>
    </xf>
    <xf numFmtId="0" fontId="18" fillId="29" borderId="0" applyNumberFormat="0" applyBorder="0" applyAlignment="0" applyProtection="0"/>
    <xf numFmtId="0" fontId="18" fillId="24" borderId="0" applyNumberFormat="0" applyBorder="0" applyAlignment="0" applyProtection="0"/>
    <xf numFmtId="0" fontId="18" fillId="30" borderId="0" applyNumberFormat="0" applyBorder="0" applyAlignment="0" applyProtection="0"/>
    <xf numFmtId="0" fontId="18" fillId="17" borderId="0" applyNumberFormat="0" applyBorder="0" applyAlignment="0" applyProtection="0"/>
    <xf numFmtId="0" fontId="18" fillId="18" borderId="0" applyNumberFormat="0" applyBorder="0" applyAlignment="0" applyProtection="0"/>
    <xf numFmtId="0" fontId="18" fillId="20" borderId="0" applyNumberFormat="0" applyBorder="0" applyAlignment="0" applyProtection="0"/>
    <xf numFmtId="0" fontId="63" fillId="0" borderId="17" applyNumberFormat="0" applyFill="0" applyAlignment="0" applyProtection="0"/>
    <xf numFmtId="0" fontId="22" fillId="26" borderId="4" applyNumberFormat="0" applyAlignment="0" applyProtection="0"/>
    <xf numFmtId="171" fontId="16" fillId="48" borderId="1">
      <alignment horizontal="center" vertical="center" wrapText="1"/>
    </xf>
    <xf numFmtId="49" fontId="64" fillId="2" borderId="18">
      <alignment horizontal="center" vertical="top" wrapText="1"/>
    </xf>
    <xf numFmtId="49" fontId="64" fillId="2" borderId="18">
      <alignment horizontal="center" vertical="top" wrapText="1"/>
    </xf>
    <xf numFmtId="4" fontId="170" fillId="39" borderId="2">
      <alignment vertical="center"/>
      <protection locked="0"/>
    </xf>
    <xf numFmtId="0" fontId="65" fillId="28" borderId="3" applyNumberFormat="0" applyAlignment="0" applyProtection="0"/>
    <xf numFmtId="0" fontId="171" fillId="0" borderId="0"/>
    <xf numFmtId="195" fontId="171" fillId="0" borderId="0"/>
    <xf numFmtId="0" fontId="20" fillId="17" borderId="0" applyNumberFormat="0" applyBorder="0" applyAlignment="0" applyProtection="0"/>
    <xf numFmtId="0" fontId="11" fillId="0" borderId="0"/>
    <xf numFmtId="196" fontId="66" fillId="15" borderId="9">
      <alignment horizontal="right" vertical="top"/>
    </xf>
    <xf numFmtId="4" fontId="67" fillId="49" borderId="0">
      <alignment horizontal="right" vertical="center"/>
      <protection locked="0"/>
    </xf>
    <xf numFmtId="4" fontId="68" fillId="21" borderId="19" applyFont="0" applyFill="0" applyProtection="0">
      <alignment vertical="center"/>
    </xf>
    <xf numFmtId="0" fontId="69" fillId="50" borderId="0" applyAlignment="0">
      <alignment horizontal="justify" vertical="top" wrapText="1"/>
    </xf>
    <xf numFmtId="197" fontId="69" fillId="50" borderId="0" applyAlignment="0">
      <alignment horizontal="justify" vertical="top" wrapText="1"/>
    </xf>
    <xf numFmtId="181" fontId="69" fillId="50" borderId="0" applyAlignment="0">
      <alignment horizontal="justify" vertical="top" wrapText="1"/>
    </xf>
    <xf numFmtId="198" fontId="69" fillId="50" borderId="0" applyAlignment="0">
      <alignment horizontal="justify" vertical="top" wrapText="1"/>
    </xf>
    <xf numFmtId="199" fontId="69" fillId="50" borderId="0" applyAlignment="0">
      <alignment horizontal="justify" vertical="top" wrapText="1"/>
    </xf>
    <xf numFmtId="198" fontId="69" fillId="50" borderId="0" applyAlignment="0">
      <alignment horizontal="justify" vertical="top" wrapText="1"/>
    </xf>
    <xf numFmtId="198" fontId="69" fillId="50" borderId="0" applyAlignment="0">
      <alignment horizontal="justify" vertical="top" wrapText="1"/>
    </xf>
    <xf numFmtId="199" fontId="69" fillId="50" borderId="0" applyAlignment="0">
      <alignment horizontal="justify" vertical="top" wrapText="1"/>
    </xf>
    <xf numFmtId="199" fontId="69" fillId="50" borderId="0" applyAlignment="0">
      <alignment horizontal="justify" vertical="top" wrapText="1"/>
    </xf>
    <xf numFmtId="198" fontId="69" fillId="50" borderId="0" applyAlignment="0">
      <alignment horizontal="justify" vertical="top" wrapText="1"/>
    </xf>
    <xf numFmtId="198" fontId="69" fillId="50" borderId="0" applyAlignment="0">
      <alignment horizontal="justify" vertical="top" wrapText="1"/>
    </xf>
    <xf numFmtId="200" fontId="70" fillId="0" borderId="0"/>
    <xf numFmtId="0" fontId="15" fillId="32" borderId="0"/>
    <xf numFmtId="0" fontId="11" fillId="0" borderId="0"/>
    <xf numFmtId="4" fontId="172" fillId="51" borderId="2">
      <alignment vertical="center" readingOrder="1"/>
      <protection locked="0"/>
    </xf>
    <xf numFmtId="49" fontId="173" fillId="52" borderId="9">
      <protection locked="0"/>
    </xf>
    <xf numFmtId="4" fontId="174" fillId="53" borderId="0">
      <alignment horizontal="justify" vertical="top" wrapText="1" readingOrder="1"/>
      <protection locked="0"/>
    </xf>
    <xf numFmtId="0" fontId="43" fillId="0" borderId="20">
      <alignment horizontal="left" vertical="top" wrapText="1"/>
    </xf>
    <xf numFmtId="175" fontId="43" fillId="0" borderId="20">
      <alignment horizontal="left" vertical="top" wrapText="1"/>
    </xf>
    <xf numFmtId="0" fontId="43" fillId="0" borderId="21">
      <alignment horizontal="left" vertical="top" wrapText="1"/>
    </xf>
    <xf numFmtId="175" fontId="43" fillId="0" borderId="21">
      <alignment horizontal="left" vertical="top" wrapText="1"/>
    </xf>
    <xf numFmtId="0" fontId="71" fillId="0" borderId="0" applyNumberFormat="0" applyFill="0" applyBorder="0" applyAlignment="0" applyProtection="0"/>
    <xf numFmtId="0" fontId="46" fillId="0" borderId="0" applyNumberFormat="0" applyFill="0" applyBorder="0" applyAlignment="0" applyProtection="0"/>
    <xf numFmtId="0" fontId="72" fillId="0" borderId="22" applyNumberFormat="0" applyFill="0" applyAlignment="0" applyProtection="0"/>
    <xf numFmtId="16" fontId="73" fillId="0" borderId="0" applyNumberFormat="0" applyFont="0" applyFill="0" applyBorder="0">
      <alignment horizontal="left"/>
    </xf>
    <xf numFmtId="201" fontId="74" fillId="0" borderId="0" applyFont="0" applyFill="0" applyBorder="0" applyAlignment="0" applyProtection="0"/>
    <xf numFmtId="165" fontId="1" fillId="0" borderId="0" applyFont="0" applyFill="0" applyBorder="0" applyAlignment="0" applyProtection="0"/>
    <xf numFmtId="44" fontId="1" fillId="0" borderId="0" applyFont="0" applyFill="0" applyBorder="0" applyAlignment="0" applyProtection="0"/>
    <xf numFmtId="194" fontId="83" fillId="0" borderId="0" applyFont="0" applyFill="0" applyBorder="0" applyAlignment="0" applyProtection="0"/>
    <xf numFmtId="166" fontId="15" fillId="0" borderId="0" applyFont="0" applyFill="0" applyBorder="0" applyAlignment="0" applyProtection="0"/>
    <xf numFmtId="202" fontId="15" fillId="0" borderId="0" applyFont="0" applyFill="0" applyBorder="0" applyAlignment="0" applyProtection="0"/>
    <xf numFmtId="202" fontId="15" fillId="0" borderId="0" applyFont="0" applyFill="0" applyBorder="0" applyAlignment="0" applyProtection="0"/>
    <xf numFmtId="202" fontId="15" fillId="0" borderId="0" applyFont="0" applyFill="0" applyBorder="0" applyAlignment="0" applyProtection="0"/>
    <xf numFmtId="202" fontId="15" fillId="0" borderId="0" applyFont="0" applyFill="0" applyBorder="0" applyAlignment="0" applyProtection="0"/>
    <xf numFmtId="202"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98"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40" fontId="83" fillId="0" borderId="0" applyFont="0" applyFill="0" applyBorder="0" applyAlignment="0" applyProtection="0"/>
    <xf numFmtId="202" fontId="15" fillId="0" borderId="0" applyFont="0" applyFill="0" applyBorder="0" applyAlignment="0" applyProtection="0"/>
    <xf numFmtId="202" fontId="15" fillId="0" borderId="0" applyFont="0" applyFill="0" applyBorder="0" applyAlignment="0" applyProtection="0"/>
    <xf numFmtId="202" fontId="15" fillId="0" borderId="0" applyFont="0" applyFill="0" applyBorder="0" applyAlignment="0" applyProtection="0"/>
    <xf numFmtId="202" fontId="15" fillId="0" borderId="0" applyFont="0" applyFill="0" applyBorder="0" applyAlignment="0" applyProtection="0"/>
    <xf numFmtId="202" fontId="15" fillId="0" borderId="0" applyFont="0" applyFill="0" applyBorder="0" applyAlignment="0" applyProtection="0"/>
    <xf numFmtId="202" fontId="15" fillId="0" borderId="0" applyFont="0" applyFill="0" applyBorder="0" applyAlignment="0" applyProtection="0"/>
    <xf numFmtId="202" fontId="15" fillId="0" borderId="0" applyFont="0" applyFill="0" applyBorder="0" applyAlignment="0" applyProtection="0"/>
    <xf numFmtId="203" fontId="15" fillId="0" borderId="0" applyFont="0" applyFill="0" applyBorder="0" applyAlignment="0" applyProtection="0"/>
    <xf numFmtId="203" fontId="15" fillId="0" borderId="0" applyFont="0" applyFill="0" applyBorder="0" applyAlignment="0" applyProtection="0"/>
    <xf numFmtId="220"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7" fontId="17" fillId="0" borderId="0" applyFont="0" applyFill="0" applyBorder="0" applyAlignment="0" applyProtection="0"/>
    <xf numFmtId="0" fontId="175" fillId="0" borderId="0" applyNumberFormat="0" applyAlignment="0"/>
    <xf numFmtId="0" fontId="87" fillId="21" borderId="0" applyFill="0" applyAlignment="0"/>
    <xf numFmtId="0" fontId="176" fillId="46" borderId="44" applyNumberFormat="0" applyAlignment="0" applyProtection="0"/>
    <xf numFmtId="0" fontId="72" fillId="0" borderId="23" applyNumberFormat="0" applyFill="0" applyAlignment="0" applyProtection="0"/>
    <xf numFmtId="204" fontId="15" fillId="0" borderId="0" applyFont="0" applyFill="0" applyBorder="0" applyAlignment="0" applyProtection="0"/>
    <xf numFmtId="205" fontId="15" fillId="0" borderId="0" applyFont="0" applyFill="0" applyBorder="0" applyAlignment="0" applyProtection="0"/>
    <xf numFmtId="0" fontId="45" fillId="0" borderId="0" applyNumberFormat="0" applyFill="0" applyBorder="0" applyAlignment="0" applyProtection="0"/>
  </cellStyleXfs>
  <cellXfs count="812">
    <xf numFmtId="0" fontId="0" fillId="0" borderId="0" xfId="0"/>
    <xf numFmtId="0" fontId="4" fillId="0" borderId="0" xfId="209" applyFont="1" applyBorder="1"/>
    <xf numFmtId="0" fontId="1" fillId="0" borderId="0" xfId="209" applyFont="1"/>
    <xf numFmtId="0" fontId="1" fillId="0" borderId="0" xfId="209" applyFont="1" applyBorder="1"/>
    <xf numFmtId="0" fontId="10" fillId="0" borderId="0" xfId="0" applyFont="1" applyFill="1" applyAlignment="1"/>
    <xf numFmtId="0" fontId="4" fillId="0" borderId="0" xfId="209" applyFont="1" applyBorder="1" applyAlignment="1"/>
    <xf numFmtId="0" fontId="15" fillId="0" borderId="0" xfId="152" applyFont="1" applyFill="1" applyBorder="1"/>
    <xf numFmtId="49" fontId="76" fillId="0" borderId="0" xfId="288" applyNumberFormat="1" applyFont="1" applyFill="1" applyBorder="1" applyAlignment="1" applyProtection="1">
      <alignment wrapText="1"/>
    </xf>
    <xf numFmtId="0" fontId="77" fillId="0" borderId="0" xfId="288" applyFont="1" applyFill="1" applyBorder="1" applyAlignment="1" applyProtection="1">
      <alignment vertical="top" wrapText="1"/>
    </xf>
    <xf numFmtId="4" fontId="79" fillId="0" borderId="0" xfId="288" applyNumberFormat="1" applyFont="1" applyFill="1" applyBorder="1" applyAlignment="1" applyProtection="1">
      <alignment horizontal="left" vertical="top"/>
    </xf>
    <xf numFmtId="0" fontId="15" fillId="0" borderId="0" xfId="152" applyFont="1" applyFill="1"/>
    <xf numFmtId="4" fontId="79" fillId="0" borderId="0" xfId="288" applyNumberFormat="1" applyFont="1" applyFill="1" applyBorder="1" applyAlignment="1" applyProtection="1">
      <alignment horizontal="left" vertical="top" wrapText="1"/>
    </xf>
    <xf numFmtId="2" fontId="79" fillId="0" borderId="0" xfId="288" applyNumberFormat="1" applyFont="1" applyFill="1" applyBorder="1" applyAlignment="1" applyProtection="1">
      <alignment horizontal="left" vertical="top" wrapText="1"/>
    </xf>
    <xf numFmtId="0" fontId="77" fillId="0" borderId="0" xfId="288" applyFont="1" applyFill="1" applyBorder="1" applyAlignment="1" applyProtection="1">
      <alignment wrapText="1"/>
    </xf>
    <xf numFmtId="4" fontId="79" fillId="0" borderId="0" xfId="288" applyNumberFormat="1" applyFont="1" applyFill="1" applyBorder="1" applyAlignment="1" applyProtection="1">
      <alignment horizontal="left"/>
    </xf>
    <xf numFmtId="0" fontId="15" fillId="0" borderId="0" xfId="189" applyFont="1" applyFill="1"/>
    <xf numFmtId="0" fontId="15" fillId="0" borderId="0" xfId="189" applyFont="1" applyFill="1" applyBorder="1"/>
    <xf numFmtId="49" fontId="76" fillId="0" borderId="0" xfId="288" applyNumberFormat="1" applyFont="1" applyFill="1" applyBorder="1" applyAlignment="1" applyProtection="1">
      <alignment vertical="top" wrapText="1"/>
    </xf>
    <xf numFmtId="0" fontId="76" fillId="0" borderId="0" xfId="288" applyFont="1" applyFill="1" applyBorder="1" applyAlignment="1" applyProtection="1">
      <alignment vertical="top" wrapText="1"/>
    </xf>
    <xf numFmtId="49" fontId="76" fillId="0" borderId="0" xfId="288" applyNumberFormat="1" applyFont="1" applyFill="1" applyBorder="1" applyAlignment="1" applyProtection="1">
      <alignment vertical="center" wrapText="1"/>
    </xf>
    <xf numFmtId="0" fontId="15" fillId="0" borderId="0" xfId="189" applyFont="1" applyFill="1" applyAlignment="1">
      <alignment vertical="center"/>
    </xf>
    <xf numFmtId="0" fontId="15" fillId="0" borderId="0" xfId="189" applyFont="1" applyFill="1" applyBorder="1" applyAlignment="1">
      <alignment vertical="center"/>
    </xf>
    <xf numFmtId="0" fontId="76" fillId="0" borderId="24" xfId="288" applyFont="1" applyFill="1" applyBorder="1" applyAlignment="1" applyProtection="1">
      <alignment vertical="top" wrapText="1"/>
    </xf>
    <xf numFmtId="49" fontId="80" fillId="0" borderId="0" xfId="288" applyNumberFormat="1" applyFont="1" applyFill="1" applyBorder="1" applyAlignment="1" applyProtection="1">
      <alignment vertical="center"/>
    </xf>
    <xf numFmtId="0" fontId="81" fillId="0" borderId="0" xfId="251" applyFont="1" applyFill="1" applyBorder="1" applyAlignment="1" applyProtection="1">
      <alignment vertical="center"/>
    </xf>
    <xf numFmtId="49" fontId="78" fillId="0" borderId="0" xfId="228" applyNumberFormat="1" applyFont="1" applyFill="1"/>
    <xf numFmtId="49" fontId="77" fillId="0" borderId="0" xfId="228" applyNumberFormat="1" applyFont="1" applyFill="1" applyAlignment="1">
      <alignment horizontal="justify"/>
    </xf>
    <xf numFmtId="203" fontId="77" fillId="0" borderId="0" xfId="228" applyNumberFormat="1" applyFont="1" applyFill="1"/>
    <xf numFmtId="203" fontId="77" fillId="0" borderId="0" xfId="228" applyNumberFormat="1" applyFont="1" applyFill="1" applyBorder="1"/>
    <xf numFmtId="49" fontId="77" fillId="0" borderId="0" xfId="228" applyNumberFormat="1" applyFont="1" applyFill="1" applyAlignment="1">
      <alignment horizontal="justify" vertical="center"/>
    </xf>
    <xf numFmtId="49" fontId="67" fillId="0" borderId="25" xfId="228" applyNumberFormat="1" applyFont="1" applyFill="1" applyBorder="1" applyAlignment="1">
      <alignment vertical="center"/>
    </xf>
    <xf numFmtId="203" fontId="77" fillId="0" borderId="0" xfId="228" applyNumberFormat="1" applyFont="1" applyFill="1" applyAlignment="1">
      <alignment vertical="center"/>
    </xf>
    <xf numFmtId="203" fontId="77" fillId="0" borderId="0" xfId="228" applyNumberFormat="1" applyFont="1" applyFill="1" applyBorder="1" applyAlignment="1">
      <alignment vertical="center"/>
    </xf>
    <xf numFmtId="49" fontId="78" fillId="0" borderId="0" xfId="228" applyNumberFormat="1" applyFont="1" applyFill="1" applyBorder="1"/>
    <xf numFmtId="49" fontId="77" fillId="0" borderId="0" xfId="228" applyNumberFormat="1" applyFont="1" applyFill="1" applyBorder="1"/>
    <xf numFmtId="49" fontId="67" fillId="0" borderId="26" xfId="228" applyNumberFormat="1" applyFont="1" applyFill="1" applyBorder="1" applyAlignment="1">
      <alignment vertical="center"/>
    </xf>
    <xf numFmtId="49" fontId="12" fillId="21" borderId="2" xfId="250" applyNumberFormat="1" applyFont="1" applyFill="1" applyBorder="1" applyAlignment="1" applyProtection="1">
      <alignment horizontal="justify" vertical="top"/>
      <protection hidden="1"/>
    </xf>
    <xf numFmtId="0" fontId="14" fillId="21" borderId="24" xfId="213" applyNumberFormat="1" applyFont="1" applyFill="1" applyBorder="1" applyAlignment="1" applyProtection="1">
      <alignment horizontal="justify" vertical="top"/>
    </xf>
    <xf numFmtId="0" fontId="15" fillId="0" borderId="0" xfId="152" applyFont="1" applyFill="1" applyAlignment="1">
      <alignment horizontal="right"/>
    </xf>
    <xf numFmtId="0" fontId="15" fillId="0" borderId="0" xfId="189" applyFont="1" applyFill="1" applyAlignment="1">
      <alignment horizontal="right"/>
    </xf>
    <xf numFmtId="0" fontId="15" fillId="0" borderId="0" xfId="189" applyFont="1" applyFill="1" applyAlignment="1">
      <alignment horizontal="right" vertical="center"/>
    </xf>
    <xf numFmtId="2" fontId="78" fillId="0" borderId="0" xfId="228" applyNumberFormat="1" applyFont="1" applyFill="1" applyAlignment="1">
      <alignment horizontal="right" vertical="top"/>
    </xf>
    <xf numFmtId="2" fontId="78" fillId="0" borderId="0" xfId="228" applyNumberFormat="1" applyFont="1" applyFill="1" applyAlignment="1">
      <alignment horizontal="right" vertical="center"/>
    </xf>
    <xf numFmtId="0" fontId="12" fillId="21" borderId="2" xfId="250" applyNumberFormat="1" applyFont="1" applyFill="1" applyBorder="1" applyAlignment="1" applyProtection="1">
      <alignment horizontal="justify" vertical="top"/>
      <protection hidden="1"/>
    </xf>
    <xf numFmtId="49" fontId="78" fillId="0" borderId="2" xfId="228" applyNumberFormat="1" applyFont="1" applyFill="1" applyBorder="1"/>
    <xf numFmtId="0" fontId="77" fillId="0" borderId="0" xfId="189" applyFont="1" applyFill="1" applyAlignment="1">
      <alignment horizontal="right" vertical="center"/>
    </xf>
    <xf numFmtId="0" fontId="77" fillId="0" borderId="0" xfId="189" applyFont="1" applyFill="1" applyAlignment="1">
      <alignment vertical="center"/>
    </xf>
    <xf numFmtId="0" fontId="77" fillId="0" borderId="0" xfId="189" applyFont="1" applyFill="1" applyBorder="1" applyAlignment="1">
      <alignment vertical="center"/>
    </xf>
    <xf numFmtId="0" fontId="15" fillId="0" borderId="0" xfId="189" applyFont="1" applyFill="1" applyBorder="1" applyAlignment="1">
      <alignment horizontal="right" vertical="center"/>
    </xf>
    <xf numFmtId="0" fontId="75" fillId="0" borderId="0" xfId="189" applyFont="1" applyFill="1" applyAlignment="1">
      <alignment horizontal="right"/>
    </xf>
    <xf numFmtId="0" fontId="75" fillId="0" borderId="0" xfId="288" applyFont="1" applyFill="1" applyBorder="1" applyAlignment="1" applyProtection="1">
      <alignment vertical="top" wrapText="1"/>
    </xf>
    <xf numFmtId="0" fontId="75" fillId="0" borderId="0" xfId="189" applyFont="1" applyFill="1"/>
    <xf numFmtId="0" fontId="75" fillId="0" borderId="0" xfId="189" applyFont="1" applyFill="1" applyBorder="1"/>
    <xf numFmtId="0" fontId="76" fillId="0" borderId="0" xfId="189" applyFont="1" applyFill="1" applyAlignment="1">
      <alignment horizontal="right"/>
    </xf>
    <xf numFmtId="0" fontId="76" fillId="0" borderId="0" xfId="189" applyFont="1" applyFill="1"/>
    <xf numFmtId="0" fontId="76" fillId="0" borderId="0" xfId="189" applyFont="1" applyFill="1" applyBorder="1"/>
    <xf numFmtId="0" fontId="15" fillId="0" borderId="0" xfId="152" applyFont="1" applyFill="1" applyAlignment="1">
      <alignment horizontal="right" vertical="top"/>
    </xf>
    <xf numFmtId="0" fontId="15" fillId="0" borderId="0" xfId="152" applyFont="1" applyFill="1" applyBorder="1" applyAlignment="1">
      <alignment vertical="top"/>
    </xf>
    <xf numFmtId="0" fontId="15" fillId="0" borderId="0" xfId="152" applyFont="1" applyFill="1" applyAlignment="1">
      <alignment vertical="top"/>
    </xf>
    <xf numFmtId="0" fontId="75" fillId="0" borderId="0" xfId="189" applyFont="1" applyFill="1" applyAlignment="1">
      <alignment horizontal="right" vertical="center"/>
    </xf>
    <xf numFmtId="0" fontId="75" fillId="0" borderId="0" xfId="189" applyFont="1" applyFill="1" applyAlignment="1">
      <alignment vertical="center"/>
    </xf>
    <xf numFmtId="0" fontId="75" fillId="0" borderId="0" xfId="189" applyFont="1" applyFill="1" applyBorder="1" applyAlignment="1">
      <alignment vertical="center"/>
    </xf>
    <xf numFmtId="0" fontId="88" fillId="0" borderId="0" xfId="251" applyFont="1" applyFill="1" applyBorder="1" applyAlignment="1" applyProtection="1">
      <alignment vertical="center"/>
    </xf>
    <xf numFmtId="0" fontId="75" fillId="0" borderId="0" xfId="152" applyFont="1" applyFill="1" applyAlignment="1">
      <alignment horizontal="right"/>
    </xf>
    <xf numFmtId="4" fontId="88" fillId="0" borderId="0" xfId="288" applyNumberFormat="1" applyFont="1" applyFill="1" applyBorder="1" applyAlignment="1" applyProtection="1">
      <alignment horizontal="left" vertical="top" wrapText="1"/>
    </xf>
    <xf numFmtId="0" fontId="75" fillId="0" borderId="0" xfId="152" applyFont="1" applyFill="1" applyBorder="1"/>
    <xf numFmtId="0" fontId="75" fillId="0" borderId="0" xfId="152" applyFont="1" applyFill="1"/>
    <xf numFmtId="2" fontId="88" fillId="0" borderId="0" xfId="288" applyNumberFormat="1" applyFont="1" applyFill="1" applyBorder="1" applyAlignment="1" applyProtection="1">
      <alignment horizontal="left" vertical="top" wrapText="1"/>
    </xf>
    <xf numFmtId="49" fontId="3" fillId="21" borderId="0" xfId="209" applyNumberFormat="1" applyFont="1" applyFill="1" applyBorder="1" applyAlignment="1" applyProtection="1">
      <alignment horizontal="left" vertical="top"/>
      <protection locked="0"/>
    </xf>
    <xf numFmtId="4" fontId="5" fillId="21" borderId="0" xfId="209" applyNumberFormat="1" applyFont="1" applyFill="1" applyBorder="1" applyProtection="1">
      <protection locked="0"/>
    </xf>
    <xf numFmtId="4" fontId="3" fillId="21" borderId="0" xfId="209" applyNumberFormat="1" applyFont="1" applyFill="1" applyBorder="1" applyProtection="1">
      <protection locked="0"/>
    </xf>
    <xf numFmtId="181" fontId="3" fillId="21" borderId="0" xfId="209" applyNumberFormat="1" applyFont="1" applyFill="1" applyBorder="1" applyProtection="1">
      <protection locked="0"/>
    </xf>
    <xf numFmtId="0" fontId="3" fillId="21" borderId="0" xfId="209" applyFont="1" applyFill="1" applyBorder="1" applyProtection="1">
      <protection locked="0"/>
    </xf>
    <xf numFmtId="49" fontId="5" fillId="21" borderId="0" xfId="209" applyNumberFormat="1" applyFont="1" applyFill="1" applyBorder="1" applyAlignment="1" applyProtection="1">
      <alignment horizontal="left" vertical="top" wrapText="1"/>
      <protection locked="0"/>
    </xf>
    <xf numFmtId="0" fontId="3" fillId="21" borderId="0" xfId="209" applyFont="1" applyFill="1" applyAlignment="1" applyProtection="1">
      <alignment wrapText="1"/>
      <protection locked="0"/>
    </xf>
    <xf numFmtId="0" fontId="3" fillId="21" borderId="0" xfId="209" applyFont="1" applyFill="1" applyProtection="1">
      <protection locked="0"/>
    </xf>
    <xf numFmtId="213" fontId="91" fillId="21" borderId="0" xfId="0" quotePrefix="1" applyNumberFormat="1" applyFont="1" applyFill="1" applyBorder="1" applyAlignment="1" applyProtection="1">
      <alignment horizontal="right" vertical="top"/>
    </xf>
    <xf numFmtId="213" fontId="92" fillId="21" borderId="0" xfId="0" quotePrefix="1" applyNumberFormat="1" applyFont="1" applyFill="1" applyBorder="1" applyAlignment="1" applyProtection="1">
      <alignment horizontal="right" vertical="top"/>
    </xf>
    <xf numFmtId="49" fontId="3" fillId="21" borderId="0" xfId="209" applyNumberFormat="1" applyFont="1" applyFill="1" applyAlignment="1" applyProtection="1">
      <alignment horizontal="left" vertical="top"/>
      <protection locked="0"/>
    </xf>
    <xf numFmtId="0" fontId="15" fillId="0" borderId="0" xfId="189" applyFont="1" applyFill="1" applyAlignment="1"/>
    <xf numFmtId="0" fontId="12" fillId="21" borderId="2" xfId="250" applyNumberFormat="1" applyFont="1" applyFill="1" applyBorder="1" applyAlignment="1" applyProtection="1">
      <alignment horizontal="justify"/>
      <protection hidden="1"/>
    </xf>
    <xf numFmtId="0" fontId="15" fillId="0" borderId="0" xfId="189" applyFont="1" applyFill="1" applyBorder="1" applyAlignment="1"/>
    <xf numFmtId="49" fontId="12" fillId="21" borderId="2" xfId="250" applyNumberFormat="1" applyFont="1" applyFill="1" applyBorder="1" applyAlignment="1" applyProtection="1">
      <alignment horizontal="justify"/>
      <protection hidden="1"/>
    </xf>
    <xf numFmtId="0" fontId="3" fillId="21" borderId="2" xfId="209" applyFont="1" applyFill="1" applyBorder="1" applyAlignment="1" applyProtection="1">
      <alignment horizontal="center"/>
      <protection locked="0"/>
    </xf>
    <xf numFmtId="0" fontId="3" fillId="21" borderId="0" xfId="209" applyFont="1" applyFill="1" applyBorder="1" applyAlignment="1" applyProtection="1">
      <alignment horizontal="center"/>
      <protection locked="0"/>
    </xf>
    <xf numFmtId="0" fontId="3" fillId="21" borderId="2" xfId="209" applyFont="1" applyFill="1" applyBorder="1" applyAlignment="1" applyProtection="1">
      <alignment horizontal="left" wrapText="1"/>
      <protection locked="0"/>
    </xf>
    <xf numFmtId="0" fontId="1" fillId="21" borderId="26" xfId="209" applyFont="1" applyFill="1" applyBorder="1" applyAlignment="1">
      <alignment vertical="center"/>
    </xf>
    <xf numFmtId="0" fontId="1" fillId="21" borderId="0" xfId="209" applyFont="1" applyFill="1" applyBorder="1" applyAlignment="1">
      <alignment horizontal="center"/>
    </xf>
    <xf numFmtId="164" fontId="1" fillId="21" borderId="0" xfId="209" applyNumberFormat="1" applyFont="1" applyFill="1" applyBorder="1" applyAlignment="1">
      <alignment horizontal="right" vertical="center" shrinkToFit="1"/>
    </xf>
    <xf numFmtId="0" fontId="1" fillId="21" borderId="0" xfId="209" applyFont="1" applyFill="1"/>
    <xf numFmtId="4" fontId="9" fillId="21" borderId="0" xfId="0" applyNumberFormat="1" applyFont="1" applyFill="1" applyAlignment="1" applyProtection="1">
      <alignment vertical="top"/>
      <protection locked="0"/>
    </xf>
    <xf numFmtId="4" fontId="9" fillId="21" borderId="0" xfId="0" applyNumberFormat="1" applyFont="1" applyFill="1" applyAlignment="1">
      <alignment horizontal="right" vertical="top"/>
    </xf>
    <xf numFmtId="0" fontId="10" fillId="21" borderId="0" xfId="0" applyFont="1" applyFill="1" applyAlignment="1"/>
    <xf numFmtId="164" fontId="1" fillId="21" borderId="0" xfId="347" applyNumberFormat="1" applyFont="1" applyFill="1" applyBorder="1" applyAlignment="1">
      <alignment horizontal="right" vertical="center" shrinkToFit="1"/>
    </xf>
    <xf numFmtId="0" fontId="1" fillId="21" borderId="0" xfId="209" applyFont="1" applyFill="1" applyBorder="1"/>
    <xf numFmtId="0" fontId="1" fillId="21" borderId="0" xfId="209" applyFont="1" applyFill="1" applyAlignment="1">
      <alignment horizontal="center"/>
    </xf>
    <xf numFmtId="164" fontId="1" fillId="21" borderId="0" xfId="209" applyNumberFormat="1" applyFont="1" applyFill="1" applyAlignment="1">
      <alignment horizontal="right" vertical="center" shrinkToFit="1"/>
    </xf>
    <xf numFmtId="49" fontId="5" fillId="21" borderId="0" xfId="209" applyNumberFormat="1" applyFont="1" applyFill="1" applyBorder="1" applyAlignment="1" applyProtection="1">
      <alignment horizontal="left" vertical="top"/>
      <protection locked="0"/>
    </xf>
    <xf numFmtId="0" fontId="1" fillId="21" borderId="0" xfId="209" applyFont="1" applyFill="1" applyBorder="1" applyAlignment="1">
      <alignment horizontal="left" vertical="top" wrapText="1"/>
    </xf>
    <xf numFmtId="0" fontId="9" fillId="21" borderId="0" xfId="0" applyFont="1" applyFill="1" applyAlignment="1">
      <alignment vertical="top"/>
    </xf>
    <xf numFmtId="0" fontId="1" fillId="21" borderId="0" xfId="209" applyFont="1" applyFill="1" applyBorder="1" applyAlignment="1">
      <alignment horizontal="right" vertical="top" wrapText="1"/>
    </xf>
    <xf numFmtId="0" fontId="1" fillId="21" borderId="0" xfId="209" applyFont="1" applyFill="1" applyAlignment="1">
      <alignment horizontal="left" vertical="top" wrapText="1"/>
    </xf>
    <xf numFmtId="164" fontId="3" fillId="21" borderId="0" xfId="347" applyNumberFormat="1" applyFont="1" applyFill="1" applyBorder="1" applyAlignment="1" applyProtection="1">
      <alignment horizontal="right" vertical="center" shrinkToFit="1"/>
      <protection locked="0"/>
    </xf>
    <xf numFmtId="0" fontId="4" fillId="21" borderId="0" xfId="209" applyFont="1" applyFill="1" applyBorder="1"/>
    <xf numFmtId="0" fontId="4" fillId="21" borderId="0" xfId="209" applyFont="1" applyFill="1" applyBorder="1" applyAlignment="1"/>
    <xf numFmtId="2" fontId="3" fillId="21" borderId="0" xfId="209" applyNumberFormat="1" applyFont="1" applyFill="1" applyBorder="1" applyAlignment="1" applyProtection="1">
      <alignment horizontal="right" vertical="top"/>
      <protection locked="0"/>
    </xf>
    <xf numFmtId="49" fontId="1" fillId="21" borderId="0" xfId="209" applyNumberFormat="1" applyFont="1" applyFill="1" applyBorder="1" applyAlignment="1">
      <alignment horizontal="left" vertical="top"/>
    </xf>
    <xf numFmtId="49" fontId="1" fillId="21" borderId="26" xfId="209" applyNumberFormat="1" applyFont="1" applyFill="1" applyBorder="1" applyAlignment="1">
      <alignment horizontal="left" vertical="center"/>
    </xf>
    <xf numFmtId="49" fontId="1" fillId="21" borderId="0" xfId="209" applyNumberFormat="1" applyFont="1" applyFill="1" applyAlignment="1">
      <alignment horizontal="left" vertical="top"/>
    </xf>
    <xf numFmtId="49" fontId="1" fillId="21" borderId="26" xfId="209" applyNumberFormat="1" applyFont="1" applyFill="1" applyBorder="1" applyAlignment="1">
      <alignment horizontal="left" vertical="top"/>
    </xf>
    <xf numFmtId="0" fontId="1" fillId="21" borderId="26" xfId="209" applyFont="1" applyFill="1" applyBorder="1"/>
    <xf numFmtId="2" fontId="5" fillId="21" borderId="0" xfId="209" applyNumberFormat="1" applyFont="1" applyFill="1" applyBorder="1" applyAlignment="1" applyProtection="1">
      <alignment horizontal="right" vertical="top"/>
      <protection locked="0"/>
    </xf>
    <xf numFmtId="0" fontId="3" fillId="21" borderId="0" xfId="209" applyFont="1" applyFill="1" applyBorder="1" applyAlignment="1" applyProtection="1">
      <protection locked="0"/>
    </xf>
    <xf numFmtId="181" fontId="1" fillId="21" borderId="26" xfId="209" applyNumberFormat="1" applyFont="1" applyFill="1" applyBorder="1"/>
    <xf numFmtId="49" fontId="3" fillId="21" borderId="0" xfId="209" applyNumberFormat="1" applyFont="1" applyFill="1" applyBorder="1" applyAlignment="1" applyProtection="1">
      <alignment horizontal="left"/>
      <protection locked="0"/>
    </xf>
    <xf numFmtId="0" fontId="19" fillId="21" borderId="0" xfId="61" applyFont="1" applyFill="1" applyAlignment="1">
      <alignment horizontal="center"/>
    </xf>
    <xf numFmtId="0" fontId="19" fillId="21" borderId="0" xfId="61" applyFont="1" applyFill="1" applyAlignment="1"/>
    <xf numFmtId="0" fontId="19" fillId="44" borderId="0" xfId="61" applyFont="1" applyAlignment="1"/>
    <xf numFmtId="0" fontId="95" fillId="21" borderId="0" xfId="61" applyFont="1" applyFill="1" applyAlignment="1"/>
    <xf numFmtId="49" fontId="67" fillId="0" borderId="0" xfId="228" applyNumberFormat="1" applyFont="1" applyFill="1" applyBorder="1" applyAlignment="1">
      <alignment vertical="center"/>
    </xf>
    <xf numFmtId="210" fontId="12" fillId="21" borderId="2" xfId="250" applyNumberFormat="1" applyFont="1" applyFill="1" applyBorder="1" applyAlignment="1" applyProtection="1">
      <alignment horizontal="right" vertical="top"/>
    </xf>
    <xf numFmtId="4" fontId="15" fillId="21" borderId="24" xfId="189" applyNumberFormat="1" applyFont="1" applyFill="1" applyBorder="1"/>
    <xf numFmtId="210" fontId="12" fillId="21" borderId="24" xfId="250" applyNumberFormat="1" applyFont="1" applyFill="1" applyBorder="1" applyAlignment="1" applyProtection="1">
      <alignment horizontal="right" vertical="center"/>
    </xf>
    <xf numFmtId="0" fontId="15" fillId="21" borderId="0" xfId="189" applyFont="1" applyFill="1"/>
    <xf numFmtId="210" fontId="12" fillId="21" borderId="2" xfId="250" applyNumberFormat="1" applyFont="1" applyFill="1" applyBorder="1" applyAlignment="1" applyProtection="1">
      <alignment horizontal="right"/>
    </xf>
    <xf numFmtId="210" fontId="12" fillId="21" borderId="2" xfId="250" applyNumberFormat="1" applyFont="1" applyFill="1" applyBorder="1" applyAlignment="1" applyProtection="1">
      <alignment horizontal="right"/>
      <protection hidden="1"/>
    </xf>
    <xf numFmtId="210" fontId="12" fillId="21" borderId="2" xfId="250" applyNumberFormat="1" applyFont="1" applyFill="1" applyBorder="1" applyAlignment="1" applyProtection="1">
      <alignment horizontal="right"/>
      <protection locked="0"/>
    </xf>
    <xf numFmtId="0" fontId="97" fillId="21" borderId="2" xfId="209" applyFont="1" applyFill="1" applyBorder="1" applyAlignment="1" applyProtection="1">
      <alignment horizontal="center"/>
      <protection locked="0"/>
    </xf>
    <xf numFmtId="181" fontId="96" fillId="21" borderId="26" xfId="209" applyNumberFormat="1" applyFont="1" applyFill="1" applyBorder="1" applyAlignment="1">
      <alignment vertical="center"/>
    </xf>
    <xf numFmtId="49" fontId="3" fillId="21" borderId="0" xfId="209" applyNumberFormat="1" applyFont="1" applyFill="1" applyBorder="1" applyAlignment="1" applyProtection="1">
      <alignment horizontal="left" vertical="center"/>
      <protection locked="0"/>
    </xf>
    <xf numFmtId="49" fontId="3" fillId="21" borderId="0" xfId="209" applyNumberFormat="1" applyFont="1" applyFill="1" applyBorder="1" applyAlignment="1" applyProtection="1">
      <alignment horizontal="center" vertical="top"/>
      <protection locked="0"/>
    </xf>
    <xf numFmtId="49" fontId="5" fillId="21" borderId="0" xfId="209" applyNumberFormat="1" applyFont="1" applyFill="1" applyBorder="1" applyAlignment="1" applyProtection="1">
      <alignment horizontal="center" vertical="top" wrapText="1" readingOrder="1"/>
      <protection locked="0"/>
    </xf>
    <xf numFmtId="49" fontId="5" fillId="21" borderId="0" xfId="209" applyNumberFormat="1" applyFont="1" applyFill="1" applyBorder="1" applyAlignment="1" applyProtection="1">
      <alignment horizontal="center" vertical="top" wrapText="1"/>
      <protection locked="0"/>
    </xf>
    <xf numFmtId="0" fontId="19" fillId="21" borderId="0" xfId="61" applyFont="1" applyFill="1" applyAlignment="1">
      <alignment horizontal="left" vertical="top" wrapText="1"/>
    </xf>
    <xf numFmtId="0" fontId="19" fillId="21" borderId="0" xfId="61" applyFont="1" applyFill="1" applyAlignment="1">
      <alignment horizontal="right" vertical="center" shrinkToFit="1"/>
    </xf>
    <xf numFmtId="2" fontId="14" fillId="21" borderId="0" xfId="250" applyNumberFormat="1" applyFont="1" applyFill="1" applyBorder="1" applyAlignment="1" applyProtection="1">
      <alignment horizontal="right" vertical="top"/>
    </xf>
    <xf numFmtId="206" fontId="12" fillId="21" borderId="24" xfId="250" applyNumberFormat="1" applyFont="1" applyFill="1" applyBorder="1" applyAlignment="1" applyProtection="1">
      <alignment horizontal="right" vertical="center" indent="1"/>
    </xf>
    <xf numFmtId="208" fontId="12" fillId="21" borderId="0" xfId="250" applyNumberFormat="1" applyFont="1" applyFill="1" applyBorder="1" applyAlignment="1" applyProtection="1">
      <alignment horizontal="right" vertical="top" indent="2"/>
    </xf>
    <xf numFmtId="206" fontId="14" fillId="21" borderId="24" xfId="250" applyNumberFormat="1" applyFont="1" applyFill="1" applyBorder="1" applyAlignment="1" applyProtection="1">
      <alignment horizontal="right" vertical="top" indent="1"/>
    </xf>
    <xf numFmtId="0" fontId="5" fillId="21" borderId="0" xfId="209" applyFont="1" applyFill="1" applyAlignment="1" applyProtection="1">
      <alignment wrapText="1"/>
      <protection locked="0"/>
    </xf>
    <xf numFmtId="0" fontId="5" fillId="21" borderId="0" xfId="209" applyFont="1" applyFill="1" applyBorder="1" applyAlignment="1" applyProtection="1">
      <alignment horizontal="center"/>
      <protection locked="0"/>
    </xf>
    <xf numFmtId="0" fontId="5" fillId="21" borderId="0" xfId="209" applyFont="1" applyFill="1" applyBorder="1" applyProtection="1">
      <protection locked="0"/>
    </xf>
    <xf numFmtId="0" fontId="19" fillId="21" borderId="0" xfId="61" applyFont="1" applyFill="1" applyAlignment="1">
      <alignment horizontal="left" vertical="top"/>
    </xf>
    <xf numFmtId="0" fontId="5" fillId="21" borderId="2" xfId="209" applyFont="1" applyFill="1" applyBorder="1" applyAlignment="1" applyProtection="1">
      <alignment horizontal="center"/>
      <protection locked="0"/>
    </xf>
    <xf numFmtId="0" fontId="15" fillId="0" borderId="0" xfId="0" applyFont="1"/>
    <xf numFmtId="0" fontId="15" fillId="0" borderId="27" xfId="152" applyFont="1" applyFill="1" applyBorder="1" applyAlignment="1">
      <alignment horizontal="right"/>
    </xf>
    <xf numFmtId="49" fontId="75" fillId="0" borderId="27" xfId="251" applyNumberFormat="1" applyFont="1" applyFill="1" applyBorder="1" applyProtection="1"/>
    <xf numFmtId="0" fontId="75" fillId="0" borderId="27" xfId="251" applyFont="1" applyFill="1" applyBorder="1" applyAlignment="1" applyProtection="1">
      <alignment horizontal="justify"/>
    </xf>
    <xf numFmtId="0" fontId="15" fillId="0" borderId="27" xfId="152" applyFont="1" applyFill="1" applyBorder="1"/>
    <xf numFmtId="0" fontId="15" fillId="21" borderId="0" xfId="0" applyFont="1" applyFill="1"/>
    <xf numFmtId="0" fontId="15" fillId="21" borderId="0" xfId="0" applyFont="1" applyFill="1" applyAlignment="1">
      <alignment vertical="center"/>
    </xf>
    <xf numFmtId="209" fontId="102" fillId="21" borderId="0" xfId="59" applyNumberFormat="1" applyFont="1" applyFill="1" applyBorder="1" applyAlignment="1">
      <alignment horizontal="center" readingOrder="1"/>
    </xf>
    <xf numFmtId="0" fontId="102" fillId="21" borderId="0" xfId="59" applyFont="1" applyFill="1" applyBorder="1" applyAlignment="1">
      <alignment horizontal="left"/>
    </xf>
    <xf numFmtId="0" fontId="19" fillId="21" borderId="0" xfId="61" applyFont="1" applyFill="1" applyAlignment="1">
      <alignment horizontal="center" vertical="top" readingOrder="1"/>
    </xf>
    <xf numFmtId="2" fontId="5" fillId="21" borderId="0" xfId="209" applyNumberFormat="1" applyFont="1" applyFill="1" applyBorder="1" applyAlignment="1" applyProtection="1">
      <alignment horizontal="center" vertical="top" readingOrder="1"/>
      <protection locked="0"/>
    </xf>
    <xf numFmtId="0" fontId="15" fillId="21" borderId="0" xfId="0" applyFont="1" applyFill="1" applyAlignment="1">
      <alignment horizontal="center" readingOrder="1"/>
    </xf>
    <xf numFmtId="0" fontId="15" fillId="21" borderId="0" xfId="0" applyFont="1" applyFill="1" applyAlignment="1">
      <alignment horizontal="center" vertical="distributed" readingOrder="1"/>
    </xf>
    <xf numFmtId="0" fontId="15" fillId="21" borderId="0" xfId="0" applyFont="1" applyFill="1" applyAlignment="1">
      <alignment vertical="distributed"/>
    </xf>
    <xf numFmtId="49" fontId="1" fillId="21" borderId="26" xfId="209" applyNumberFormat="1" applyFont="1" applyFill="1" applyBorder="1" applyAlignment="1">
      <alignment horizontal="center" vertical="top" readingOrder="1"/>
    </xf>
    <xf numFmtId="181" fontId="1" fillId="21" borderId="26" xfId="209" applyNumberFormat="1" applyFont="1" applyFill="1" applyBorder="1" applyAlignment="1"/>
    <xf numFmtId="49" fontId="1" fillId="21" borderId="0" xfId="209" applyNumberFormat="1" applyFont="1" applyFill="1" applyBorder="1" applyAlignment="1">
      <alignment horizontal="center" vertical="top" readingOrder="1"/>
    </xf>
    <xf numFmtId="164" fontId="76" fillId="21" borderId="0" xfId="347" applyNumberFormat="1" applyFont="1" applyFill="1" applyBorder="1" applyAlignment="1" applyProtection="1">
      <alignment horizontal="center" vertical="center"/>
      <protection locked="0"/>
    </xf>
    <xf numFmtId="164" fontId="5" fillId="21" borderId="0" xfId="347" applyNumberFormat="1" applyFont="1" applyFill="1" applyBorder="1" applyAlignment="1" applyProtection="1">
      <alignment horizontal="left" vertical="center"/>
      <protection locked="0"/>
    </xf>
    <xf numFmtId="4" fontId="80" fillId="21" borderId="0" xfId="288" applyNumberFormat="1" applyFont="1" applyFill="1" applyBorder="1" applyAlignment="1" applyProtection="1">
      <alignment horizontal="right"/>
    </xf>
    <xf numFmtId="4" fontId="80" fillId="21" borderId="0" xfId="228" applyNumberFormat="1" applyFont="1" applyFill="1" applyAlignment="1">
      <alignment horizontal="right"/>
    </xf>
    <xf numFmtId="4" fontId="80" fillId="21" borderId="25" xfId="228" applyNumberFormat="1" applyFont="1" applyFill="1" applyBorder="1" applyAlignment="1">
      <alignment horizontal="right"/>
    </xf>
    <xf numFmtId="4" fontId="80" fillId="21" borderId="0" xfId="228" applyNumberFormat="1" applyFont="1" applyFill="1" applyBorder="1" applyAlignment="1">
      <alignment horizontal="right"/>
    </xf>
    <xf numFmtId="4" fontId="80" fillId="21" borderId="26" xfId="228" applyNumberFormat="1" applyFont="1" applyFill="1" applyBorder="1" applyAlignment="1">
      <alignment horizontal="right"/>
    </xf>
    <xf numFmtId="4" fontId="78" fillId="21" borderId="0" xfId="228" applyNumberFormat="1" applyFont="1" applyFill="1" applyBorder="1" applyAlignment="1"/>
    <xf numFmtId="4" fontId="78" fillId="21" borderId="0" xfId="228" applyNumberFormat="1" applyFont="1" applyFill="1" applyBorder="1" applyAlignment="1">
      <alignment horizontal="left" indent="4"/>
    </xf>
    <xf numFmtId="210" fontId="77" fillId="0" borderId="0" xfId="189" applyNumberFormat="1" applyFont="1" applyFill="1" applyBorder="1" applyAlignment="1">
      <alignment vertical="center"/>
    </xf>
    <xf numFmtId="4" fontId="80" fillId="21" borderId="0" xfId="288" applyNumberFormat="1" applyFont="1" applyFill="1" applyBorder="1" applyAlignment="1" applyProtection="1">
      <alignment horizontal="right" indent="1"/>
    </xf>
    <xf numFmtId="210" fontId="78" fillId="21" borderId="0" xfId="288" applyNumberFormat="1" applyFont="1" applyFill="1" applyBorder="1" applyAlignment="1" applyProtection="1">
      <alignment horizontal="right" indent="1"/>
    </xf>
    <xf numFmtId="0" fontId="75" fillId="0" borderId="0" xfId="381" applyFont="1" applyAlignment="1">
      <alignment horizontal="right"/>
    </xf>
    <xf numFmtId="0" fontId="75" fillId="0" borderId="0" xfId="381" applyFont="1" applyAlignment="1">
      <alignment vertical="top" wrapText="1"/>
    </xf>
    <xf numFmtId="210" fontId="77" fillId="21" borderId="0" xfId="381" applyNumberFormat="1" applyFont="1" applyFill="1" applyAlignment="1">
      <alignment horizontal="right" indent="1"/>
    </xf>
    <xf numFmtId="0" fontId="75" fillId="0" borderId="0" xfId="381" applyFont="1"/>
    <xf numFmtId="2" fontId="75" fillId="0" borderId="0" xfId="381" applyNumberFormat="1" applyFont="1" applyAlignment="1">
      <alignment horizontal="left" vertical="top"/>
    </xf>
    <xf numFmtId="49" fontId="75" fillId="0" borderId="0" xfId="381" applyNumberFormat="1" applyFont="1"/>
    <xf numFmtId="203" fontId="75" fillId="0" borderId="0" xfId="381" applyNumberFormat="1" applyFont="1"/>
    <xf numFmtId="181" fontId="78" fillId="21" borderId="19" xfId="229" applyNumberFormat="1" applyFont="1" applyFill="1" applyBorder="1" applyAlignment="1">
      <alignment horizontal="right" vertical="center" indent="1"/>
    </xf>
    <xf numFmtId="49" fontId="75" fillId="0" borderId="2" xfId="381" applyNumberFormat="1" applyFont="1" applyBorder="1"/>
    <xf numFmtId="0" fontId="15" fillId="2" borderId="0" xfId="189" applyFont="1" applyFill="1"/>
    <xf numFmtId="0" fontId="1" fillId="0" borderId="27" xfId="209" applyFont="1" applyBorder="1"/>
    <xf numFmtId="0" fontId="1" fillId="0" borderId="0" xfId="209" applyFont="1" applyAlignment="1">
      <alignment wrapText="1"/>
    </xf>
    <xf numFmtId="0" fontId="1" fillId="0" borderId="0" xfId="209" applyFont="1" applyAlignment="1">
      <alignment vertical="center"/>
    </xf>
    <xf numFmtId="0" fontId="1" fillId="0" borderId="0" xfId="209" applyFont="1" applyBorder="1" applyAlignment="1"/>
    <xf numFmtId="0" fontId="1" fillId="21" borderId="0" xfId="209" applyFont="1" applyFill="1" applyAlignment="1">
      <alignment wrapText="1"/>
    </xf>
    <xf numFmtId="0" fontId="1" fillId="21" borderId="27" xfId="209" applyFont="1" applyFill="1" applyBorder="1"/>
    <xf numFmtId="0" fontId="1" fillId="21" borderId="0" xfId="209" applyFont="1" applyFill="1" applyAlignment="1">
      <alignment vertical="center"/>
    </xf>
    <xf numFmtId="0" fontId="1" fillId="21" borderId="0" xfId="209" applyFont="1" applyFill="1" applyBorder="1" applyAlignment="1"/>
    <xf numFmtId="4" fontId="80" fillId="21" borderId="0" xfId="288" applyNumberFormat="1" applyFont="1" applyFill="1" applyBorder="1" applyAlignment="1" applyProtection="1"/>
    <xf numFmtId="168" fontId="104" fillId="21" borderId="2" xfId="117" applyNumberFormat="1" applyFont="1" applyFill="1" applyBorder="1" applyAlignment="1" applyProtection="1">
      <alignment horizontal="right" vertical="top"/>
    </xf>
    <xf numFmtId="168" fontId="104" fillId="21" borderId="2" xfId="117" applyNumberFormat="1" applyFont="1" applyFill="1" applyBorder="1" applyAlignment="1" applyProtection="1">
      <alignment horizontal="right" vertical="center"/>
    </xf>
    <xf numFmtId="0" fontId="12" fillId="21" borderId="24" xfId="250" applyFont="1" applyFill="1" applyBorder="1" applyAlignment="1" applyProtection="1">
      <alignment horizontal="justify" vertical="center"/>
    </xf>
    <xf numFmtId="209" fontId="104" fillId="21" borderId="2" xfId="117" applyNumberFormat="1" applyFont="1" applyFill="1" applyBorder="1" applyAlignment="1" applyProtection="1">
      <alignment horizontal="right"/>
      <protection hidden="1"/>
    </xf>
    <xf numFmtId="49" fontId="12" fillId="21" borderId="2" xfId="250" applyNumberFormat="1" applyFont="1" applyFill="1" applyBorder="1" applyAlignment="1" applyProtection="1">
      <alignment horizontal="center"/>
      <protection hidden="1"/>
    </xf>
    <xf numFmtId="0" fontId="101" fillId="0" borderId="27" xfId="209" applyFont="1" applyBorder="1" applyAlignment="1">
      <alignment horizontal="center" readingOrder="1"/>
    </xf>
    <xf numFmtId="49" fontId="103" fillId="21" borderId="27" xfId="209" applyNumberFormat="1" applyFont="1" applyFill="1" applyBorder="1" applyAlignment="1" applyProtection="1">
      <alignment horizontal="center" readingOrder="1"/>
      <protection locked="0"/>
    </xf>
    <xf numFmtId="0" fontId="89" fillId="21" borderId="27" xfId="209" applyFont="1" applyFill="1" applyBorder="1" applyAlignment="1" applyProtection="1">
      <alignment horizontal="center" readingOrder="1"/>
      <protection locked="0"/>
    </xf>
    <xf numFmtId="0" fontId="15" fillId="0" borderId="0" xfId="152" applyFont="1" applyFill="1" applyBorder="1" applyAlignment="1">
      <alignment horizontal="right"/>
    </xf>
    <xf numFmtId="49" fontId="75" fillId="0" borderId="0" xfId="251" applyNumberFormat="1" applyFont="1" applyFill="1" applyBorder="1" applyProtection="1"/>
    <xf numFmtId="0" fontId="75" fillId="0" borderId="0" xfId="251" applyFont="1" applyFill="1" applyBorder="1" applyAlignment="1" applyProtection="1">
      <alignment horizontal="justify"/>
    </xf>
    <xf numFmtId="0" fontId="1" fillId="21" borderId="0" xfId="209" applyFont="1" applyFill="1" applyBorder="1" applyAlignment="1">
      <alignment wrapText="1"/>
    </xf>
    <xf numFmtId="210" fontId="15" fillId="21" borderId="0" xfId="381" applyNumberFormat="1" applyFont="1" applyFill="1" applyAlignment="1">
      <alignment horizontal="right" indent="1"/>
    </xf>
    <xf numFmtId="210" fontId="75" fillId="21" borderId="0" xfId="381" applyNumberFormat="1" applyFont="1" applyFill="1" applyAlignment="1">
      <alignment horizontal="right" indent="1"/>
    </xf>
    <xf numFmtId="210" fontId="80" fillId="21" borderId="2" xfId="288" applyNumberFormat="1" applyFont="1" applyFill="1" applyBorder="1" applyAlignment="1" applyProtection="1">
      <alignment horizontal="right" indent="1"/>
    </xf>
    <xf numFmtId="210" fontId="80" fillId="21" borderId="0" xfId="288" applyNumberFormat="1" applyFont="1" applyFill="1" applyBorder="1" applyAlignment="1" applyProtection="1">
      <alignment horizontal="right" indent="1"/>
    </xf>
    <xf numFmtId="210" fontId="75" fillId="21" borderId="2" xfId="381" applyNumberFormat="1" applyFont="1" applyFill="1" applyBorder="1" applyAlignment="1">
      <alignment horizontal="right" indent="1"/>
    </xf>
    <xf numFmtId="181" fontId="78" fillId="21" borderId="0" xfId="229" applyNumberFormat="1" applyFont="1" applyFill="1" applyBorder="1" applyAlignment="1">
      <alignment horizontal="right" vertical="center" indent="1"/>
    </xf>
    <xf numFmtId="2" fontId="78" fillId="0" borderId="0" xfId="228" applyNumberFormat="1" applyFont="1" applyFill="1" applyBorder="1" applyAlignment="1">
      <alignment horizontal="right" vertical="top"/>
    </xf>
    <xf numFmtId="49" fontId="77" fillId="0" borderId="0" xfId="228" applyNumberFormat="1" applyFont="1" applyFill="1" applyBorder="1" applyAlignment="1">
      <alignment horizontal="justify"/>
    </xf>
    <xf numFmtId="203" fontId="107" fillId="0" borderId="0" xfId="228" applyNumberFormat="1" applyFont="1" applyFill="1" applyBorder="1"/>
    <xf numFmtId="49" fontId="104" fillId="0" borderId="0" xfId="228" applyNumberFormat="1" applyFont="1" applyFill="1" applyBorder="1" applyAlignment="1">
      <alignment wrapText="1"/>
    </xf>
    <xf numFmtId="49" fontId="77" fillId="0" borderId="19" xfId="229" applyNumberFormat="1" applyFont="1" applyBorder="1" applyAlignment="1">
      <alignment vertical="center"/>
    </xf>
    <xf numFmtId="49" fontId="77" fillId="0" borderId="0" xfId="229" applyNumberFormat="1" applyFont="1" applyBorder="1" applyAlignment="1">
      <alignment vertical="center"/>
    </xf>
    <xf numFmtId="49" fontId="77" fillId="0" borderId="19" xfId="229" applyNumberFormat="1" applyFont="1" applyBorder="1" applyAlignment="1">
      <alignment horizontal="right" vertical="center"/>
    </xf>
    <xf numFmtId="49" fontId="76" fillId="0" borderId="27" xfId="229" applyNumberFormat="1" applyFont="1" applyBorder="1" applyAlignment="1">
      <alignment vertical="center"/>
    </xf>
    <xf numFmtId="181" fontId="80" fillId="21" borderId="0" xfId="229" applyNumberFormat="1" applyFont="1" applyFill="1" applyBorder="1" applyAlignment="1">
      <alignment horizontal="right" vertical="center" indent="1"/>
    </xf>
    <xf numFmtId="49" fontId="76" fillId="0" borderId="0" xfId="229" applyNumberFormat="1" applyFont="1" applyBorder="1" applyAlignment="1">
      <alignment vertical="center"/>
    </xf>
    <xf numFmtId="214" fontId="109" fillId="21" borderId="0" xfId="0" applyNumberFormat="1" applyFont="1" applyFill="1" applyBorder="1" applyAlignment="1">
      <alignment horizontal="right"/>
    </xf>
    <xf numFmtId="216" fontId="108" fillId="21" borderId="0" xfId="0" applyNumberFormat="1" applyFont="1" applyFill="1" applyBorder="1" applyAlignment="1">
      <alignment horizontal="left"/>
    </xf>
    <xf numFmtId="181" fontId="1" fillId="21" borderId="0" xfId="209" applyNumberFormat="1" applyFont="1" applyFill="1" applyBorder="1"/>
    <xf numFmtId="214" fontId="109" fillId="21" borderId="0" xfId="0" applyNumberFormat="1" applyFont="1" applyFill="1" applyBorder="1" applyAlignment="1">
      <alignment horizontal="right" vertical="top"/>
    </xf>
    <xf numFmtId="216" fontId="108" fillId="21" borderId="0" xfId="0" applyNumberFormat="1" applyFont="1" applyFill="1" applyBorder="1" applyAlignment="1">
      <alignment horizontal="left" vertical="top"/>
    </xf>
    <xf numFmtId="0" fontId="15" fillId="0" borderId="0" xfId="0" applyFont="1" applyAlignment="1"/>
    <xf numFmtId="0" fontId="93" fillId="21" borderId="0" xfId="61" applyFont="1" applyFill="1" applyAlignment="1">
      <alignment horizontal="center" vertical="top" readingOrder="1"/>
    </xf>
    <xf numFmtId="0" fontId="2" fillId="21" borderId="0" xfId="209" applyFont="1" applyFill="1" applyBorder="1"/>
    <xf numFmtId="208" fontId="12" fillId="21" borderId="24" xfId="250" applyNumberFormat="1" applyFont="1" applyFill="1" applyBorder="1" applyAlignment="1" applyProtection="1">
      <alignment horizontal="right" vertical="top" indent="2"/>
    </xf>
    <xf numFmtId="0" fontId="15" fillId="0" borderId="0" xfId="189" quotePrefix="1" applyFont="1" applyFill="1"/>
    <xf numFmtId="4" fontId="75" fillId="21" borderId="27" xfId="251" applyNumberFormat="1" applyFont="1" applyFill="1" applyBorder="1" applyAlignment="1" applyProtection="1">
      <alignment horizontal="right"/>
    </xf>
    <xf numFmtId="4" fontId="75" fillId="21" borderId="27" xfId="251" applyNumberFormat="1" applyFont="1" applyFill="1" applyBorder="1" applyAlignment="1" applyProtection="1">
      <alignment horizontal="right" indent="1"/>
    </xf>
    <xf numFmtId="2" fontId="78" fillId="21" borderId="0" xfId="288" quotePrefix="1" applyNumberFormat="1" applyFont="1" applyFill="1" applyBorder="1" applyAlignment="1" applyProtection="1">
      <alignment horizontal="left" vertical="top" wrapText="1"/>
    </xf>
    <xf numFmtId="2" fontId="78" fillId="21" borderId="0" xfId="288" applyNumberFormat="1" applyFont="1" applyFill="1" applyBorder="1" applyAlignment="1" applyProtection="1">
      <alignment horizontal="right" vertical="top" wrapText="1" indent="1"/>
    </xf>
    <xf numFmtId="4" fontId="78" fillId="21" borderId="0" xfId="288" applyNumberFormat="1" applyFont="1" applyFill="1" applyBorder="1" applyAlignment="1" applyProtection="1">
      <alignment horizontal="left"/>
    </xf>
    <xf numFmtId="0" fontId="78" fillId="21" borderId="0" xfId="189" applyFont="1" applyFill="1" applyBorder="1" applyAlignment="1">
      <alignment horizontal="right" indent="1"/>
    </xf>
    <xf numFmtId="4" fontId="76" fillId="21" borderId="0" xfId="288" applyNumberFormat="1" applyFont="1" applyFill="1" applyBorder="1" applyAlignment="1" applyProtection="1">
      <alignment horizontal="right"/>
    </xf>
    <xf numFmtId="4" fontId="76" fillId="21" borderId="0" xfId="288" applyNumberFormat="1" applyFont="1" applyFill="1" applyBorder="1" applyAlignment="1" applyProtection="1">
      <alignment horizontal="right" indent="1"/>
    </xf>
    <xf numFmtId="4" fontId="75" fillId="21" borderId="0" xfId="288" applyNumberFormat="1" applyFont="1" applyFill="1" applyBorder="1" applyAlignment="1" applyProtection="1">
      <alignment horizontal="right" vertical="center" indent="1"/>
    </xf>
    <xf numFmtId="4" fontId="88" fillId="21" borderId="0" xfId="288" applyNumberFormat="1" applyFont="1" applyFill="1" applyBorder="1" applyAlignment="1" applyProtection="1">
      <alignment horizontal="right" vertical="center"/>
    </xf>
    <xf numFmtId="4" fontId="88" fillId="21" borderId="0" xfId="288" applyNumberFormat="1" applyFont="1" applyFill="1" applyBorder="1" applyAlignment="1" applyProtection="1">
      <alignment horizontal="right" indent="1"/>
    </xf>
    <xf numFmtId="4" fontId="81" fillId="21" borderId="0" xfId="288" applyNumberFormat="1" applyFont="1" applyFill="1" applyBorder="1" applyAlignment="1" applyProtection="1">
      <alignment horizontal="right" vertical="center"/>
    </xf>
    <xf numFmtId="49" fontId="78" fillId="21" borderId="0" xfId="228" applyNumberFormat="1" applyFont="1" applyFill="1"/>
    <xf numFmtId="4" fontId="75" fillId="21" borderId="0" xfId="381" applyNumberFormat="1" applyFont="1" applyFill="1" applyAlignment="1">
      <alignment horizontal="right"/>
    </xf>
    <xf numFmtId="49" fontId="78" fillId="21" borderId="2" xfId="228" applyNumberFormat="1" applyFont="1" applyFill="1" applyBorder="1"/>
    <xf numFmtId="49" fontId="78" fillId="21" borderId="19" xfId="228" applyNumberFormat="1" applyFont="1" applyFill="1" applyBorder="1" applyAlignment="1">
      <alignment vertical="center"/>
    </xf>
    <xf numFmtId="49" fontId="78" fillId="21" borderId="0" xfId="228" applyNumberFormat="1" applyFont="1" applyFill="1" applyAlignment="1">
      <alignment vertical="center"/>
    </xf>
    <xf numFmtId="203" fontId="75" fillId="21" borderId="0" xfId="381" applyNumberFormat="1" applyFont="1" applyFill="1"/>
    <xf numFmtId="49" fontId="78" fillId="21" borderId="0" xfId="228" applyNumberFormat="1" applyFont="1" applyFill="1" applyBorder="1"/>
    <xf numFmtId="49" fontId="77" fillId="21" borderId="0" xfId="228" applyNumberFormat="1" applyFont="1" applyFill="1"/>
    <xf numFmtId="203" fontId="75" fillId="21" borderId="2" xfId="381" applyNumberFormat="1" applyFont="1" applyFill="1" applyBorder="1"/>
    <xf numFmtId="49" fontId="6" fillId="21" borderId="27" xfId="228" applyNumberFormat="1" applyFont="1" applyFill="1" applyBorder="1"/>
    <xf numFmtId="181" fontId="6" fillId="21" borderId="27" xfId="229" applyNumberFormat="1" applyFont="1" applyFill="1" applyBorder="1" applyAlignment="1">
      <alignment horizontal="right" vertical="center" indent="1"/>
    </xf>
    <xf numFmtId="9" fontId="78" fillId="21" borderId="0" xfId="228" applyNumberFormat="1" applyFont="1" applyFill="1" applyBorder="1" applyAlignment="1">
      <alignment horizontal="center" vertical="center"/>
    </xf>
    <xf numFmtId="49" fontId="6" fillId="21" borderId="0" xfId="228" applyNumberFormat="1" applyFont="1" applyFill="1" applyBorder="1"/>
    <xf numFmtId="181" fontId="6" fillId="21" borderId="0" xfId="229" applyNumberFormat="1" applyFont="1" applyFill="1" applyBorder="1" applyAlignment="1">
      <alignment horizontal="right" vertical="center" indent="1"/>
    </xf>
    <xf numFmtId="181" fontId="80" fillId="21" borderId="26" xfId="229" applyNumberFormat="1" applyFont="1" applyFill="1" applyBorder="1" applyAlignment="1">
      <alignment horizontal="right" vertical="center" indent="1"/>
    </xf>
    <xf numFmtId="203" fontId="77" fillId="21" borderId="0" xfId="228" applyNumberFormat="1" applyFont="1" applyFill="1"/>
    <xf numFmtId="4" fontId="80" fillId="21" borderId="0" xfId="228" applyNumberFormat="1" applyFont="1" applyFill="1" applyAlignment="1">
      <alignment horizontal="right" indent="1"/>
    </xf>
    <xf numFmtId="0" fontId="15" fillId="21" borderId="0" xfId="189" applyFont="1" applyFill="1" applyAlignment="1">
      <alignment horizontal="right" indent="1"/>
    </xf>
    <xf numFmtId="4" fontId="75" fillId="21" borderId="0" xfId="251" applyNumberFormat="1" applyFont="1" applyFill="1" applyBorder="1" applyAlignment="1" applyProtection="1">
      <alignment horizontal="right"/>
    </xf>
    <xf numFmtId="0" fontId="77" fillId="21" borderId="0" xfId="189" applyFont="1" applyFill="1" applyAlignment="1">
      <alignment horizontal="left"/>
    </xf>
    <xf numFmtId="2" fontId="78" fillId="21" borderId="0" xfId="288" applyNumberFormat="1" applyFont="1" applyFill="1" applyBorder="1" applyAlignment="1" applyProtection="1">
      <alignment horizontal="left" vertical="top" wrapText="1"/>
    </xf>
    <xf numFmtId="4" fontId="76" fillId="21" borderId="0" xfId="288" applyNumberFormat="1" applyFont="1" applyFill="1" applyBorder="1" applyAlignment="1" applyProtection="1">
      <alignment horizontal="right" vertical="center"/>
    </xf>
    <xf numFmtId="4" fontId="76" fillId="21" borderId="24" xfId="288" applyNumberFormat="1" applyFont="1" applyFill="1" applyBorder="1" applyAlignment="1" applyProtection="1">
      <alignment horizontal="right"/>
    </xf>
    <xf numFmtId="4" fontId="75" fillId="21" borderId="0" xfId="288" applyNumberFormat="1" applyFont="1" applyFill="1" applyBorder="1" applyAlignment="1" applyProtection="1">
      <alignment horizontal="right"/>
    </xf>
    <xf numFmtId="203" fontId="77" fillId="21" borderId="25" xfId="228" applyNumberFormat="1" applyFont="1" applyFill="1" applyBorder="1" applyAlignment="1">
      <alignment vertical="center"/>
    </xf>
    <xf numFmtId="181" fontId="77" fillId="21" borderId="25" xfId="228" applyNumberFormat="1" applyFont="1" applyFill="1" applyBorder="1" applyAlignment="1">
      <alignment vertical="center"/>
    </xf>
    <xf numFmtId="203" fontId="77" fillId="21" borderId="0" xfId="228" applyNumberFormat="1" applyFont="1" applyFill="1" applyBorder="1" applyAlignment="1">
      <alignment vertical="center"/>
    </xf>
    <xf numFmtId="181" fontId="77" fillId="21" borderId="0" xfId="228" applyNumberFormat="1" applyFont="1" applyFill="1" applyBorder="1" applyAlignment="1">
      <alignment vertical="center"/>
    </xf>
    <xf numFmtId="9" fontId="77" fillId="21" borderId="0" xfId="228" applyNumberFormat="1" applyFont="1" applyFill="1" applyBorder="1" applyAlignment="1">
      <alignment horizontal="center" vertical="center"/>
    </xf>
    <xf numFmtId="49" fontId="77" fillId="21" borderId="0" xfId="228" applyNumberFormat="1" applyFont="1" applyFill="1" applyBorder="1"/>
    <xf numFmtId="203" fontId="77" fillId="21" borderId="0" xfId="228" applyNumberFormat="1" applyFont="1" applyFill="1" applyBorder="1"/>
    <xf numFmtId="181" fontId="77" fillId="21" borderId="0" xfId="228" applyNumberFormat="1" applyFont="1" applyFill="1" applyBorder="1"/>
    <xf numFmtId="49" fontId="67" fillId="21" borderId="26" xfId="228" applyNumberFormat="1" applyFont="1" applyFill="1" applyBorder="1" applyAlignment="1">
      <alignment vertical="center"/>
    </xf>
    <xf numFmtId="181" fontId="77" fillId="21" borderId="26" xfId="228" applyNumberFormat="1" applyFont="1" applyFill="1" applyBorder="1" applyAlignment="1">
      <alignment vertical="center"/>
    </xf>
    <xf numFmtId="203" fontId="78" fillId="21" borderId="0" xfId="228" applyNumberFormat="1" applyFont="1" applyFill="1" applyBorder="1"/>
    <xf numFmtId="49" fontId="104" fillId="21" borderId="0" xfId="228" applyNumberFormat="1" applyFont="1" applyFill="1" applyBorder="1" applyAlignment="1">
      <alignment wrapText="1"/>
    </xf>
    <xf numFmtId="0" fontId="15" fillId="21" borderId="24" xfId="189" applyFont="1" applyFill="1" applyBorder="1"/>
    <xf numFmtId="0" fontId="15" fillId="21" borderId="0" xfId="189" applyFont="1" applyFill="1" applyAlignment="1"/>
    <xf numFmtId="210" fontId="15" fillId="21" borderId="24" xfId="189" applyNumberFormat="1" applyFont="1" applyFill="1" applyBorder="1"/>
    <xf numFmtId="49" fontId="3" fillId="21" borderId="0" xfId="209" applyNumberFormat="1" applyFont="1" applyFill="1" applyBorder="1" applyAlignment="1" applyProtection="1">
      <alignment horizontal="center"/>
      <protection locked="0"/>
    </xf>
    <xf numFmtId="49" fontId="1" fillId="21" borderId="0" xfId="209" applyNumberFormat="1" applyFont="1" applyFill="1" applyBorder="1" applyAlignment="1">
      <alignment horizontal="center" vertical="top"/>
    </xf>
    <xf numFmtId="49" fontId="1" fillId="21" borderId="26" xfId="209" applyNumberFormat="1" applyFont="1" applyFill="1" applyBorder="1" applyAlignment="1">
      <alignment horizontal="center" vertical="center"/>
    </xf>
    <xf numFmtId="0" fontId="9" fillId="21" borderId="0" xfId="0" applyFont="1" applyFill="1" applyAlignment="1">
      <alignment horizontal="center" vertical="top" wrapText="1"/>
    </xf>
    <xf numFmtId="0" fontId="94" fillId="21" borderId="0" xfId="0" applyFont="1" applyFill="1" applyAlignment="1"/>
    <xf numFmtId="49" fontId="1" fillId="21" borderId="0" xfId="209" applyNumberFormat="1" applyFont="1" applyFill="1" applyAlignment="1">
      <alignment horizontal="center" vertical="top"/>
    </xf>
    <xf numFmtId="181" fontId="3" fillId="21" borderId="26" xfId="209" applyNumberFormat="1" applyFont="1" applyFill="1" applyBorder="1" applyAlignment="1" applyProtection="1">
      <alignment vertical="center"/>
      <protection locked="0"/>
    </xf>
    <xf numFmtId="0" fontId="112" fillId="21" borderId="0" xfId="0" applyFont="1" applyFill="1" applyAlignment="1">
      <alignment horizontal="left" vertical="center" wrapText="1" indent="5"/>
    </xf>
    <xf numFmtId="0" fontId="79" fillId="21" borderId="0" xfId="0" applyFont="1" applyFill="1"/>
    <xf numFmtId="181" fontId="1" fillId="21" borderId="26" xfId="209" applyNumberFormat="1" applyFont="1" applyFill="1" applyBorder="1" applyAlignment="1">
      <alignment vertical="center"/>
    </xf>
    <xf numFmtId="2" fontId="5" fillId="21" borderId="0" xfId="209" applyNumberFormat="1" applyFont="1" applyFill="1" applyBorder="1" applyAlignment="1" applyProtection="1">
      <alignment horizontal="center" vertical="top"/>
      <protection locked="0"/>
    </xf>
    <xf numFmtId="0" fontId="93" fillId="21" borderId="0" xfId="61" applyFont="1" applyFill="1" applyAlignment="1"/>
    <xf numFmtId="0" fontId="93" fillId="21" borderId="0" xfId="61" applyFont="1" applyFill="1" applyAlignment="1">
      <alignment horizontal="left" vertical="top"/>
    </xf>
    <xf numFmtId="0" fontId="3" fillId="21" borderId="0" xfId="209" applyFont="1" applyFill="1" applyBorder="1" applyAlignment="1" applyProtection="1">
      <alignment horizontal="left" vertical="top" wrapText="1"/>
      <protection locked="0"/>
    </xf>
    <xf numFmtId="0" fontId="8" fillId="21" borderId="0" xfId="209" applyFont="1" applyFill="1" applyBorder="1" applyAlignment="1" applyProtection="1">
      <alignment horizontal="center" vertical="top" wrapText="1"/>
      <protection locked="0"/>
    </xf>
    <xf numFmtId="164" fontId="76" fillId="2" borderId="19" xfId="347" applyNumberFormat="1" applyFont="1" applyFill="1" applyBorder="1" applyAlignment="1" applyProtection="1">
      <alignment horizontal="center" vertical="center"/>
      <protection locked="0"/>
    </xf>
    <xf numFmtId="164" fontId="96" fillId="2" borderId="19" xfId="347" applyNumberFormat="1" applyFont="1" applyFill="1" applyBorder="1" applyAlignment="1" applyProtection="1">
      <alignment horizontal="left" vertical="center"/>
      <protection locked="0"/>
    </xf>
    <xf numFmtId="164" fontId="5" fillId="2" borderId="19" xfId="347" applyNumberFormat="1" applyFont="1" applyFill="1" applyBorder="1" applyAlignment="1" applyProtection="1">
      <alignment horizontal="left" vertical="center"/>
      <protection locked="0"/>
    </xf>
    <xf numFmtId="0" fontId="3" fillId="2" borderId="19" xfId="347" quotePrefix="1" applyNumberFormat="1" applyFont="1" applyFill="1" applyBorder="1" applyAlignment="1" applyProtection="1">
      <alignment vertical="top"/>
      <protection locked="0"/>
    </xf>
    <xf numFmtId="212" fontId="5" fillId="2" borderId="19" xfId="347" applyNumberFormat="1" applyFont="1" applyFill="1" applyBorder="1" applyAlignment="1" applyProtection="1">
      <alignment horizontal="right" vertical="center"/>
      <protection locked="0"/>
    </xf>
    <xf numFmtId="211" fontId="5" fillId="2" borderId="19" xfId="347" applyNumberFormat="1" applyFont="1" applyFill="1" applyBorder="1" applyAlignment="1" applyProtection="1">
      <alignment horizontal="left" vertical="center"/>
      <protection locked="0"/>
    </xf>
    <xf numFmtId="164" fontId="3" fillId="2" borderId="19" xfId="347" applyNumberFormat="1" applyFont="1" applyFill="1" applyBorder="1" applyAlignment="1" applyProtection="1">
      <alignment horizontal="right" vertical="center" shrinkToFit="1"/>
      <protection locked="0"/>
    </xf>
    <xf numFmtId="4" fontId="92" fillId="2" borderId="19" xfId="335" applyFont="1" applyFill="1" applyBorder="1">
      <alignment vertical="center" readingOrder="1"/>
      <protection locked="0"/>
    </xf>
    <xf numFmtId="4" fontId="91" fillId="2" borderId="19" xfId="335" applyFont="1" applyFill="1" applyBorder="1">
      <alignment vertical="center" readingOrder="1"/>
      <protection locked="0"/>
    </xf>
    <xf numFmtId="181" fontId="3" fillId="2" borderId="19" xfId="209" applyNumberFormat="1" applyFont="1" applyFill="1" applyBorder="1" applyProtection="1">
      <protection locked="0"/>
    </xf>
    <xf numFmtId="0" fontId="15" fillId="21" borderId="0" xfId="0" applyFont="1" applyFill="1" applyAlignment="1"/>
    <xf numFmtId="0" fontId="115" fillId="21" borderId="2" xfId="59" applyFont="1" applyFill="1" applyBorder="1" applyAlignment="1">
      <alignment horizontal="left"/>
    </xf>
    <xf numFmtId="164" fontId="76" fillId="2" borderId="2" xfId="347" applyNumberFormat="1" applyFont="1" applyFill="1" applyBorder="1" applyAlignment="1" applyProtection="1">
      <alignment horizontal="center"/>
      <protection locked="0"/>
    </xf>
    <xf numFmtId="164" fontId="3" fillId="2" borderId="2" xfId="347" applyNumberFormat="1" applyFont="1" applyFill="1" applyBorder="1" applyAlignment="1" applyProtection="1">
      <alignment horizontal="right" shrinkToFit="1"/>
      <protection locked="0"/>
    </xf>
    <xf numFmtId="181" fontId="3" fillId="2" borderId="2" xfId="209" applyNumberFormat="1" applyFont="1" applyFill="1" applyBorder="1" applyProtection="1">
      <protection locked="0"/>
    </xf>
    <xf numFmtId="0" fontId="76" fillId="21" borderId="0" xfId="0" applyFont="1" applyFill="1"/>
    <xf numFmtId="0" fontId="93" fillId="21" borderId="0" xfId="61" applyFont="1" applyFill="1" applyAlignment="1">
      <alignment horizontal="left" vertical="top" wrapText="1"/>
    </xf>
    <xf numFmtId="0" fontId="93" fillId="21" borderId="0" xfId="61" applyFont="1" applyFill="1" applyAlignment="1">
      <alignment horizontal="center"/>
    </xf>
    <xf numFmtId="0" fontId="93" fillId="21" borderId="0" xfId="61" applyFont="1" applyFill="1" applyAlignment="1">
      <alignment horizontal="right" vertical="center" shrinkToFit="1"/>
    </xf>
    <xf numFmtId="0" fontId="76" fillId="0" borderId="0" xfId="0" applyFont="1"/>
    <xf numFmtId="164" fontId="76" fillId="2" borderId="2" xfId="347" applyNumberFormat="1" applyFont="1" applyFill="1" applyBorder="1" applyAlignment="1" applyProtection="1">
      <alignment horizontal="center" vertical="center"/>
      <protection locked="0"/>
    </xf>
    <xf numFmtId="164" fontId="96" fillId="2" borderId="2" xfId="347" applyNumberFormat="1" applyFont="1" applyFill="1" applyBorder="1" applyAlignment="1" applyProtection="1">
      <alignment horizontal="left" vertical="center"/>
      <protection locked="0"/>
    </xf>
    <xf numFmtId="0" fontId="3" fillId="2" borderId="2" xfId="347" quotePrefix="1" applyNumberFormat="1" applyFont="1" applyFill="1" applyBorder="1" applyAlignment="1" applyProtection="1">
      <alignment vertical="top"/>
      <protection locked="0"/>
    </xf>
    <xf numFmtId="212" fontId="5" fillId="2" borderId="2" xfId="347" applyNumberFormat="1" applyFont="1" applyFill="1" applyBorder="1" applyAlignment="1" applyProtection="1">
      <alignment horizontal="right" vertical="center"/>
      <protection locked="0"/>
    </xf>
    <xf numFmtId="211" fontId="5" fillId="2" borderId="2" xfId="347" applyNumberFormat="1" applyFont="1" applyFill="1" applyBorder="1" applyAlignment="1" applyProtection="1">
      <alignment horizontal="left" vertical="center"/>
      <protection locked="0"/>
    </xf>
    <xf numFmtId="164" fontId="3" fillId="2" borderId="2" xfId="347" applyNumberFormat="1" applyFont="1" applyFill="1" applyBorder="1" applyAlignment="1" applyProtection="1">
      <alignment horizontal="right" vertical="center" shrinkToFit="1"/>
      <protection locked="0"/>
    </xf>
    <xf numFmtId="0" fontId="94" fillId="21" borderId="0" xfId="95" applyNumberFormat="1" applyFont="1" applyFill="1" applyBorder="1" applyAlignment="1" applyProtection="1">
      <alignment horizontal="center" vertical="top" wrapText="1"/>
    </xf>
    <xf numFmtId="0" fontId="81" fillId="0" borderId="0" xfId="189" applyFont="1" applyAlignment="1">
      <alignment horizontal="center"/>
    </xf>
    <xf numFmtId="0" fontId="15" fillId="0" borderId="0" xfId="189"/>
    <xf numFmtId="0" fontId="81" fillId="31" borderId="0" xfId="189" applyFont="1" applyFill="1" applyAlignment="1">
      <alignment horizontal="center"/>
    </xf>
    <xf numFmtId="0" fontId="116" fillId="0" borderId="0" xfId="189" applyFont="1" applyAlignment="1">
      <alignment horizontal="center" vertical="center"/>
    </xf>
    <xf numFmtId="0" fontId="117" fillId="0" borderId="0" xfId="189" applyFont="1" applyAlignment="1">
      <alignment horizontal="center"/>
    </xf>
    <xf numFmtId="0" fontId="116" fillId="0" borderId="0" xfId="189" applyFont="1" applyAlignment="1">
      <alignment horizontal="center" vertical="center" wrapText="1"/>
    </xf>
    <xf numFmtId="0" fontId="118" fillId="0" borderId="0" xfId="189" applyFont="1" applyAlignment="1">
      <alignment horizontal="center"/>
    </xf>
    <xf numFmtId="0" fontId="81" fillId="21" borderId="0" xfId="189" applyFont="1" applyFill="1" applyAlignment="1">
      <alignment horizontal="center"/>
    </xf>
    <xf numFmtId="0" fontId="15" fillId="21" borderId="0" xfId="189" applyFill="1"/>
    <xf numFmtId="0" fontId="119" fillId="0" borderId="0" xfId="189" applyFont="1" applyAlignment="1">
      <alignment wrapText="1"/>
    </xf>
    <xf numFmtId="0" fontId="119" fillId="0" borderId="0" xfId="189" applyFont="1"/>
    <xf numFmtId="0" fontId="119" fillId="0" borderId="0" xfId="189" quotePrefix="1" applyFont="1" applyAlignment="1">
      <alignment wrapText="1"/>
    </xf>
    <xf numFmtId="0" fontId="120" fillId="0" borderId="0" xfId="189" quotePrefix="1" applyFont="1"/>
    <xf numFmtId="0" fontId="15" fillId="0" borderId="0" xfId="189" applyFont="1"/>
    <xf numFmtId="0" fontId="79" fillId="0" borderId="0" xfId="244" applyFont="1" applyAlignment="1">
      <alignment horizontal="left" vertical="top"/>
    </xf>
    <xf numFmtId="0" fontId="79" fillId="0" borderId="0" xfId="244" applyFont="1" applyAlignment="1">
      <alignment wrapText="1"/>
    </xf>
    <xf numFmtId="0" fontId="79" fillId="0" borderId="0" xfId="244" applyFont="1" applyAlignment="1"/>
    <xf numFmtId="210" fontId="79" fillId="0" borderId="0" xfId="244" applyNumberFormat="1" applyFont="1"/>
    <xf numFmtId="0" fontId="15" fillId="0" borderId="0" xfId="244" applyFont="1"/>
    <xf numFmtId="0" fontId="79" fillId="0" borderId="0" xfId="244" applyFont="1" applyAlignment="1">
      <alignment horizontal="right" vertical="top"/>
    </xf>
    <xf numFmtId="0" fontId="79" fillId="0" borderId="2" xfId="244" applyFont="1" applyBorder="1" applyAlignment="1"/>
    <xf numFmtId="0" fontId="15" fillId="0" borderId="2" xfId="244" applyFont="1" applyBorder="1" applyAlignment="1">
      <alignment horizontal="right"/>
    </xf>
    <xf numFmtId="0" fontId="79" fillId="0" borderId="2" xfId="244" applyFont="1" applyBorder="1" applyAlignment="1">
      <alignment horizontal="left"/>
    </xf>
    <xf numFmtId="210" fontId="79" fillId="0" borderId="2" xfId="244" applyNumberFormat="1" applyFont="1" applyBorder="1" applyAlignment="1">
      <alignment horizontal="right"/>
    </xf>
    <xf numFmtId="0" fontId="15" fillId="0" borderId="0" xfId="244" applyFont="1" applyAlignment="1">
      <alignment horizontal="right"/>
    </xf>
    <xf numFmtId="0" fontId="15" fillId="0" borderId="0" xfId="244" applyFont="1" applyAlignment="1">
      <alignment horizontal="right" vertical="top"/>
    </xf>
    <xf numFmtId="0" fontId="15" fillId="0" borderId="27" xfId="244" applyFont="1" applyBorder="1" applyAlignment="1">
      <alignment wrapText="1"/>
    </xf>
    <xf numFmtId="0" fontId="15" fillId="0" borderId="27" xfId="244" applyFont="1" applyBorder="1" applyAlignment="1"/>
    <xf numFmtId="210" fontId="15" fillId="0" borderId="27" xfId="244" applyNumberFormat="1" applyFont="1" applyBorder="1"/>
    <xf numFmtId="49" fontId="15" fillId="0" borderId="0" xfId="244" applyNumberFormat="1" applyFont="1" applyAlignment="1">
      <alignment horizontal="center" vertical="top"/>
    </xf>
    <xf numFmtId="0" fontId="15" fillId="0" borderId="0" xfId="244" applyFont="1" applyBorder="1" applyAlignment="1">
      <alignment wrapText="1"/>
    </xf>
    <xf numFmtId="0" fontId="15" fillId="0" borderId="0" xfId="244" applyFont="1" applyBorder="1" applyAlignment="1"/>
    <xf numFmtId="210" fontId="15" fillId="0" borderId="0" xfId="244" applyNumberFormat="1" applyFont="1" applyBorder="1"/>
    <xf numFmtId="0" fontId="15" fillId="0" borderId="28" xfId="244" applyFont="1" applyBorder="1" applyAlignment="1">
      <alignment horizontal="right" vertical="top"/>
    </xf>
    <xf numFmtId="0" fontId="79" fillId="0" borderId="28" xfId="244" applyFont="1" applyBorder="1" applyAlignment="1">
      <alignment horizontal="left"/>
    </xf>
    <xf numFmtId="4" fontId="79" fillId="0" borderId="28" xfId="244" applyNumberFormat="1" applyFont="1" applyBorder="1"/>
    <xf numFmtId="210" fontId="79" fillId="0" borderId="28" xfId="244" applyNumberFormat="1" applyFont="1" applyBorder="1"/>
    <xf numFmtId="0" fontId="15" fillId="0" borderId="0" xfId="244" applyFont="1" applyAlignment="1">
      <alignment wrapText="1"/>
    </xf>
    <xf numFmtId="0" fontId="15" fillId="0" borderId="0" xfId="244" applyFont="1" applyAlignment="1"/>
    <xf numFmtId="210" fontId="15" fillId="0" borderId="0" xfId="244" applyNumberFormat="1" applyFont="1"/>
    <xf numFmtId="0" fontId="157" fillId="0" borderId="0" xfId="208"/>
    <xf numFmtId="0" fontId="119" fillId="0" borderId="0" xfId="208" applyFont="1" applyAlignment="1">
      <alignment wrapText="1"/>
    </xf>
    <xf numFmtId="0" fontId="119" fillId="0" borderId="0" xfId="208" applyFont="1"/>
    <xf numFmtId="0" fontId="119" fillId="0" borderId="0" xfId="208" quotePrefix="1" applyFont="1" applyAlignment="1">
      <alignment wrapText="1"/>
    </xf>
    <xf numFmtId="0" fontId="44" fillId="0" borderId="0" xfId="208" quotePrefix="1" applyFont="1" applyAlignment="1">
      <alignment wrapText="1"/>
    </xf>
    <xf numFmtId="0" fontId="119" fillId="0" borderId="0" xfId="208" quotePrefix="1" applyFont="1"/>
    <xf numFmtId="2" fontId="121" fillId="21" borderId="0" xfId="208" applyNumberFormat="1" applyFont="1" applyFill="1" applyBorder="1"/>
    <xf numFmtId="0" fontId="79" fillId="0" borderId="0" xfId="189" applyFont="1" applyAlignment="1">
      <alignment horizontal="left" vertical="top" wrapText="1"/>
    </xf>
    <xf numFmtId="1" fontId="122" fillId="21" borderId="0" xfId="208" applyNumberFormat="1" applyFont="1" applyFill="1" applyBorder="1" applyAlignment="1">
      <alignment horizontal="left"/>
    </xf>
    <xf numFmtId="49" fontId="121" fillId="21" borderId="0" xfId="208" applyNumberFormat="1" applyFont="1" applyFill="1" applyBorder="1"/>
    <xf numFmtId="0" fontId="15" fillId="0" borderId="0" xfId="189" applyFont="1" applyAlignment="1">
      <alignment horizontal="left" vertical="top" wrapText="1"/>
    </xf>
    <xf numFmtId="0" fontId="15" fillId="0" borderId="0" xfId="189" applyFont="1" applyFill="1" applyAlignment="1">
      <alignment horizontal="left" vertical="top" wrapText="1"/>
    </xf>
    <xf numFmtId="0" fontId="113" fillId="0" borderId="0" xfId="208" applyFont="1"/>
    <xf numFmtId="49" fontId="123" fillId="31" borderId="29" xfId="208" applyNumberFormat="1" applyFont="1" applyFill="1" applyBorder="1"/>
    <xf numFmtId="2" fontId="123" fillId="31" borderId="30" xfId="208" applyNumberFormat="1" applyFont="1" applyFill="1" applyBorder="1"/>
    <xf numFmtId="1" fontId="124" fillId="21" borderId="0" xfId="208" applyNumberFormat="1" applyFont="1" applyFill="1" applyBorder="1" applyAlignment="1">
      <alignment horizontal="left"/>
    </xf>
    <xf numFmtId="49" fontId="123" fillId="21" borderId="0" xfId="208" applyNumberFormat="1" applyFont="1" applyFill="1" applyBorder="1"/>
    <xf numFmtId="2" fontId="124" fillId="21" borderId="0" xfId="208" applyNumberFormat="1" applyFont="1" applyFill="1" applyBorder="1"/>
    <xf numFmtId="49" fontId="123" fillId="0" borderId="0" xfId="208" applyNumberFormat="1" applyFont="1" applyBorder="1"/>
    <xf numFmtId="49" fontId="123" fillId="31" borderId="20" xfId="208" applyNumberFormat="1" applyFont="1" applyFill="1" applyBorder="1"/>
    <xf numFmtId="2" fontId="123" fillId="31" borderId="21" xfId="208" applyNumberFormat="1" applyFont="1" applyFill="1" applyBorder="1"/>
    <xf numFmtId="49" fontId="123" fillId="31" borderId="31" xfId="208" applyNumberFormat="1" applyFont="1" applyFill="1" applyBorder="1"/>
    <xf numFmtId="2" fontId="123" fillId="31" borderId="32" xfId="208" applyNumberFormat="1" applyFont="1" applyFill="1" applyBorder="1"/>
    <xf numFmtId="1" fontId="124" fillId="0" borderId="0" xfId="208" applyNumberFormat="1" applyFont="1" applyBorder="1" applyAlignment="1">
      <alignment horizontal="left"/>
    </xf>
    <xf numFmtId="49" fontId="123" fillId="0" borderId="0" xfId="208" applyNumberFormat="1" applyFont="1" applyBorder="1" applyAlignment="1">
      <alignment horizontal="right"/>
    </xf>
    <xf numFmtId="2" fontId="126" fillId="0" borderId="0" xfId="208" applyNumberFormat="1" applyFont="1" applyBorder="1"/>
    <xf numFmtId="0" fontId="125" fillId="0" borderId="0" xfId="208" applyFont="1" applyBorder="1" applyAlignment="1">
      <alignment horizontal="center"/>
    </xf>
    <xf numFmtId="49" fontId="125" fillId="0" borderId="0" xfId="208" applyNumberFormat="1" applyFont="1" applyBorder="1" applyAlignment="1">
      <alignment horizontal="center"/>
    </xf>
    <xf numFmtId="1" fontId="126" fillId="0" borderId="0" xfId="208" applyNumberFormat="1" applyFont="1" applyBorder="1" applyAlignment="1">
      <alignment horizontal="left"/>
    </xf>
    <xf numFmtId="49" fontId="79" fillId="0" borderId="0" xfId="189" applyNumberFormat="1" applyFont="1" applyFill="1" applyBorder="1" applyAlignment="1">
      <alignment horizontal="right" vertical="top"/>
    </xf>
    <xf numFmtId="0" fontId="79" fillId="0" borderId="0" xfId="189" applyFont="1" applyFill="1" applyBorder="1" applyAlignment="1">
      <alignment vertical="top" wrapText="1"/>
    </xf>
    <xf numFmtId="0" fontId="79" fillId="0" borderId="0" xfId="189" applyFont="1" applyFill="1" applyBorder="1" applyAlignment="1">
      <alignment horizontal="center"/>
    </xf>
    <xf numFmtId="4" fontId="15" fillId="0" borderId="0" xfId="189" applyNumberFormat="1" applyFont="1" applyFill="1" applyBorder="1" applyAlignment="1">
      <alignment horizontal="center"/>
    </xf>
    <xf numFmtId="210" fontId="79" fillId="0" borderId="0" xfId="189" applyNumberFormat="1" applyFont="1" applyFill="1" applyBorder="1"/>
    <xf numFmtId="0" fontId="15" fillId="0" borderId="0" xfId="189" applyFont="1" applyFill="1" applyBorder="1" applyProtection="1"/>
    <xf numFmtId="0" fontId="15" fillId="0" borderId="0" xfId="189" applyFont="1" applyFill="1" applyProtection="1"/>
    <xf numFmtId="0" fontId="79" fillId="0" borderId="0" xfId="189" applyFont="1" applyFill="1" applyAlignment="1" applyProtection="1">
      <alignment horizontal="right" vertical="top"/>
    </xf>
    <xf numFmtId="0" fontId="79" fillId="0" borderId="33" xfId="189" applyFont="1" applyFill="1" applyBorder="1" applyAlignment="1" applyProtection="1">
      <alignment horizontal="left" vertical="top" wrapText="1"/>
    </xf>
    <xf numFmtId="0" fontId="79" fillId="0" borderId="33" xfId="189" applyFont="1" applyFill="1" applyBorder="1" applyAlignment="1" applyProtection="1">
      <alignment horizontal="center"/>
    </xf>
    <xf numFmtId="210" fontId="79" fillId="0" borderId="33" xfId="189" applyNumberFormat="1" applyFont="1" applyFill="1" applyBorder="1" applyAlignment="1" applyProtection="1">
      <alignment horizontal="right"/>
    </xf>
    <xf numFmtId="0" fontId="15" fillId="0" borderId="0" xfId="189" applyFont="1" applyFill="1" applyAlignment="1" applyProtection="1">
      <alignment horizontal="right"/>
    </xf>
    <xf numFmtId="0" fontId="26" fillId="0" borderId="0" xfId="208" applyFont="1" applyFill="1" applyAlignment="1"/>
    <xf numFmtId="0" fontId="26" fillId="0" borderId="0" xfId="208" applyFont="1" applyFill="1" applyAlignment="1">
      <alignment vertical="top" wrapText="1"/>
    </xf>
    <xf numFmtId="0" fontId="26" fillId="0" borderId="0" xfId="208" applyFont="1" applyFill="1" applyAlignment="1">
      <alignment horizontal="center"/>
    </xf>
    <xf numFmtId="0" fontId="26" fillId="0" borderId="0" xfId="208" applyFont="1" applyFill="1"/>
    <xf numFmtId="0" fontId="26" fillId="0" borderId="0" xfId="208" applyFont="1" applyFill="1" applyBorder="1"/>
    <xf numFmtId="219" fontId="15" fillId="0" borderId="29" xfId="189" applyNumberFormat="1" applyFont="1" applyFill="1" applyBorder="1" applyAlignment="1">
      <alignment vertical="top"/>
    </xf>
    <xf numFmtId="0" fontId="127" fillId="0" borderId="34" xfId="208" applyFont="1" applyBorder="1" applyAlignment="1">
      <alignment vertical="center" wrapText="1"/>
    </xf>
    <xf numFmtId="0" fontId="113" fillId="0" borderId="34" xfId="208" applyFont="1" applyBorder="1"/>
    <xf numFmtId="0" fontId="26" fillId="0" borderId="34" xfId="208" applyFont="1" applyFill="1" applyBorder="1"/>
    <xf numFmtId="0" fontId="26" fillId="0" borderId="20" xfId="208" applyFont="1" applyFill="1" applyBorder="1" applyAlignment="1"/>
    <xf numFmtId="0" fontId="127" fillId="0" borderId="11" xfId="208" applyFont="1" applyBorder="1" applyAlignment="1">
      <alignment vertical="center" wrapText="1"/>
    </xf>
    <xf numFmtId="0" fontId="113" fillId="0" borderId="11" xfId="208" applyFont="1" applyBorder="1"/>
    <xf numFmtId="0" fontId="26" fillId="0" borderId="11" xfId="208" applyFont="1" applyFill="1" applyBorder="1"/>
    <xf numFmtId="0" fontId="129" fillId="0" borderId="11" xfId="208" applyFont="1" applyBorder="1" applyAlignment="1">
      <alignment vertical="center" wrapText="1"/>
    </xf>
    <xf numFmtId="0" fontId="130" fillId="0" borderId="11" xfId="208" applyFont="1" applyBorder="1" applyAlignment="1">
      <alignment vertical="center" wrapText="1"/>
    </xf>
    <xf numFmtId="210" fontId="15" fillId="33" borderId="11" xfId="189" applyNumberFormat="1" applyFont="1" applyFill="1" applyBorder="1" applyProtection="1">
      <protection locked="0"/>
    </xf>
    <xf numFmtId="210" fontId="15" fillId="0" borderId="11" xfId="189" applyNumberFormat="1" applyFont="1" applyBorder="1" applyProtection="1"/>
    <xf numFmtId="0" fontId="26" fillId="0" borderId="31" xfId="208" applyFont="1" applyFill="1" applyBorder="1" applyAlignment="1"/>
    <xf numFmtId="0" fontId="127" fillId="0" borderId="35" xfId="208" applyFont="1" applyBorder="1" applyAlignment="1">
      <alignment vertical="center" wrapText="1"/>
    </xf>
    <xf numFmtId="0" fontId="113" fillId="0" borderId="35" xfId="208" applyFont="1" applyBorder="1"/>
    <xf numFmtId="0" fontId="26" fillId="0" borderId="35" xfId="208" applyFont="1" applyFill="1" applyBorder="1"/>
    <xf numFmtId="0" fontId="113" fillId="0" borderId="0" xfId="208" applyFont="1" applyAlignment="1">
      <alignment wrapText="1"/>
    </xf>
    <xf numFmtId="0" fontId="26" fillId="0" borderId="35" xfId="208" applyFont="1" applyFill="1" applyBorder="1" applyAlignment="1"/>
    <xf numFmtId="0" fontId="113" fillId="0" borderId="35" xfId="208" applyFont="1" applyBorder="1" applyAlignment="1">
      <alignment wrapText="1"/>
    </xf>
    <xf numFmtId="210" fontId="15" fillId="33" borderId="36" xfId="189" applyNumberFormat="1" applyFont="1" applyFill="1" applyBorder="1" applyProtection="1">
      <protection locked="0"/>
    </xf>
    <xf numFmtId="210" fontId="15" fillId="0" borderId="35" xfId="189" applyNumberFormat="1" applyFont="1" applyBorder="1" applyProtection="1"/>
    <xf numFmtId="219" fontId="15" fillId="0" borderId="34" xfId="189" applyNumberFormat="1" applyFont="1" applyFill="1" applyBorder="1" applyAlignment="1">
      <alignment vertical="top"/>
    </xf>
    <xf numFmtId="0" fontId="113" fillId="0" borderId="34" xfId="208" applyFont="1" applyBorder="1" applyAlignment="1">
      <alignment wrapText="1"/>
    </xf>
    <xf numFmtId="210" fontId="15" fillId="0" borderId="0" xfId="189" applyNumberFormat="1" applyFont="1" applyBorder="1" applyProtection="1"/>
    <xf numFmtId="0" fontId="26" fillId="0" borderId="11" xfId="208" applyFont="1" applyFill="1" applyBorder="1" applyAlignment="1"/>
    <xf numFmtId="0" fontId="113" fillId="0" borderId="11" xfId="208" applyFont="1" applyBorder="1" applyAlignment="1">
      <alignment wrapText="1"/>
    </xf>
    <xf numFmtId="210" fontId="15" fillId="33" borderId="37" xfId="189" applyNumberFormat="1" applyFont="1" applyFill="1" applyBorder="1" applyProtection="1">
      <protection locked="0"/>
    </xf>
    <xf numFmtId="49" fontId="123" fillId="0" borderId="9" xfId="208" applyNumberFormat="1" applyFont="1" applyBorder="1" applyAlignment="1">
      <alignment wrapText="1"/>
    </xf>
    <xf numFmtId="219" fontId="15" fillId="0" borderId="9" xfId="189" applyNumberFormat="1" applyFont="1" applyFill="1" applyBorder="1" applyAlignment="1">
      <alignment vertical="top"/>
    </xf>
    <xf numFmtId="0" fontId="132" fillId="0" borderId="9" xfId="208" applyFont="1" applyBorder="1" applyAlignment="1">
      <alignment wrapText="1"/>
    </xf>
    <xf numFmtId="0" fontId="132" fillId="0" borderId="9" xfId="208" applyFont="1" applyBorder="1"/>
    <xf numFmtId="210" fontId="15" fillId="33" borderId="9" xfId="189" applyNumberFormat="1" applyFont="1" applyFill="1" applyBorder="1" applyProtection="1">
      <protection locked="0"/>
    </xf>
    <xf numFmtId="210" fontId="15" fillId="0" borderId="9" xfId="189" applyNumberFormat="1" applyFont="1" applyBorder="1" applyProtection="1"/>
    <xf numFmtId="0" fontId="113" fillId="0" borderId="9" xfId="208" applyFont="1" applyBorder="1" applyAlignment="1">
      <alignment wrapText="1"/>
    </xf>
    <xf numFmtId="0" fontId="113" fillId="0" borderId="9" xfId="208" applyFont="1" applyBorder="1"/>
    <xf numFmtId="0" fontId="113" fillId="0" borderId="35" xfId="208" quotePrefix="1" applyFont="1" applyBorder="1" applyAlignment="1">
      <alignment wrapText="1"/>
    </xf>
    <xf numFmtId="0" fontId="132" fillId="0" borderId="34" xfId="208" applyFont="1" applyBorder="1" applyAlignment="1">
      <alignment wrapText="1"/>
    </xf>
    <xf numFmtId="0" fontId="132" fillId="0" borderId="35" xfId="208" applyFont="1" applyBorder="1" applyAlignment="1">
      <alignment wrapText="1"/>
    </xf>
    <xf numFmtId="0" fontId="132" fillId="0" borderId="35" xfId="208" applyFont="1" applyBorder="1"/>
    <xf numFmtId="0" fontId="133" fillId="21" borderId="34" xfId="208" applyFont="1" applyFill="1" applyBorder="1" applyAlignment="1">
      <alignment horizontal="justify" vertical="top" wrapText="1"/>
    </xf>
    <xf numFmtId="1" fontId="136" fillId="21" borderId="34" xfId="208" applyNumberFormat="1" applyFont="1" applyFill="1" applyBorder="1" applyAlignment="1">
      <alignment horizontal="left"/>
    </xf>
    <xf numFmtId="4" fontId="133" fillId="21" borderId="34" xfId="208" applyNumberFormat="1" applyFont="1" applyFill="1" applyBorder="1"/>
    <xf numFmtId="4" fontId="136" fillId="21" borderId="29" xfId="208" applyNumberFormat="1" applyFont="1" applyFill="1" applyBorder="1"/>
    <xf numFmtId="49" fontId="133" fillId="0" borderId="0" xfId="208" applyNumberFormat="1" applyFont="1"/>
    <xf numFmtId="2" fontId="133" fillId="0" borderId="35" xfId="208" applyNumberFormat="1" applyFont="1" applyBorder="1" applyAlignment="1">
      <alignment horizontal="justify" vertical="top"/>
    </xf>
    <xf numFmtId="0" fontId="133" fillId="21" borderId="35" xfId="208" applyFont="1" applyFill="1" applyBorder="1" applyAlignment="1">
      <alignment horizontal="justify" vertical="top" wrapText="1"/>
    </xf>
    <xf numFmtId="1" fontId="136" fillId="21" borderId="35" xfId="208" applyNumberFormat="1" applyFont="1" applyFill="1" applyBorder="1" applyAlignment="1">
      <alignment horizontal="left"/>
    </xf>
    <xf numFmtId="4" fontId="133" fillId="21" borderId="35" xfId="208" applyNumberFormat="1" applyFont="1" applyFill="1" applyBorder="1"/>
    <xf numFmtId="4" fontId="136" fillId="21" borderId="31" xfId="208" applyNumberFormat="1" applyFont="1" applyFill="1" applyBorder="1"/>
    <xf numFmtId="49" fontId="133" fillId="0" borderId="35" xfId="208" applyNumberFormat="1" applyFont="1" applyBorder="1" applyAlignment="1">
      <alignment horizontal="justify" vertical="top" wrapText="1"/>
    </xf>
    <xf numFmtId="1" fontId="136" fillId="0" borderId="35" xfId="208" applyNumberFormat="1" applyFont="1" applyBorder="1" applyAlignment="1">
      <alignment horizontal="left"/>
    </xf>
    <xf numFmtId="4" fontId="133" fillId="34" borderId="9" xfId="208" applyNumberFormat="1" applyFont="1" applyFill="1" applyBorder="1" applyAlignment="1">
      <alignment horizontal="right" vertical="top"/>
    </xf>
    <xf numFmtId="4" fontId="136" fillId="0" borderId="38" xfId="208" applyNumberFormat="1" applyFont="1" applyBorder="1" applyAlignment="1">
      <alignment horizontal="right" vertical="top"/>
    </xf>
    <xf numFmtId="2" fontId="133" fillId="0" borderId="0" xfId="208" applyNumberFormat="1" applyFont="1" applyAlignment="1">
      <alignment horizontal="justify" vertical="top"/>
    </xf>
    <xf numFmtId="49" fontId="133" fillId="0" borderId="0" xfId="208" applyNumberFormat="1" applyFont="1" applyAlignment="1">
      <alignment horizontal="justify" vertical="top" wrapText="1"/>
    </xf>
    <xf numFmtId="1" fontId="136" fillId="0" borderId="0" xfId="208" applyNumberFormat="1" applyFont="1" applyAlignment="1">
      <alignment horizontal="left"/>
    </xf>
    <xf numFmtId="4" fontId="133" fillId="0" borderId="0" xfId="208" applyNumberFormat="1" applyFont="1" applyAlignment="1">
      <alignment horizontal="right" vertical="top"/>
    </xf>
    <xf numFmtId="4" fontId="136" fillId="0" borderId="0" xfId="208" applyNumberFormat="1" applyFont="1" applyAlignment="1">
      <alignment horizontal="right" vertical="top"/>
    </xf>
    <xf numFmtId="4" fontId="133" fillId="0" borderId="0" xfId="208" applyNumberFormat="1" applyFont="1"/>
    <xf numFmtId="4" fontId="136" fillId="0" borderId="0" xfId="208" applyNumberFormat="1" applyFont="1"/>
    <xf numFmtId="49" fontId="133" fillId="0" borderId="9" xfId="208" applyNumberFormat="1" applyFont="1" applyBorder="1" applyAlignment="1">
      <alignment horizontal="left" vertical="top" wrapText="1"/>
    </xf>
    <xf numFmtId="1" fontId="136" fillId="0" borderId="9" xfId="208" applyNumberFormat="1" applyFont="1" applyBorder="1" applyAlignment="1">
      <alignment horizontal="left"/>
    </xf>
    <xf numFmtId="4" fontId="133" fillId="0" borderId="9" xfId="208" applyNumberFormat="1" applyFont="1" applyBorder="1" applyAlignment="1">
      <alignment horizontal="right" vertical="top"/>
    </xf>
    <xf numFmtId="49" fontId="123" fillId="0" borderId="9" xfId="208" applyNumberFormat="1" applyFont="1" applyBorder="1" applyAlignment="1">
      <alignment horizontal="center"/>
    </xf>
    <xf numFmtId="49" fontId="123" fillId="0" borderId="9" xfId="208" applyNumberFormat="1" applyFont="1" applyBorder="1" applyAlignment="1">
      <alignment horizontal="left"/>
    </xf>
    <xf numFmtId="49" fontId="123" fillId="0" borderId="0" xfId="208" applyNumberFormat="1" applyFont="1"/>
    <xf numFmtId="1" fontId="124" fillId="0" borderId="9" xfId="208" applyNumberFormat="1" applyFont="1" applyBorder="1" applyAlignment="1">
      <alignment horizontal="left"/>
    </xf>
    <xf numFmtId="4" fontId="124" fillId="0" borderId="38" xfId="208" applyNumberFormat="1" applyFont="1" applyBorder="1" applyAlignment="1">
      <alignment horizontal="right"/>
    </xf>
    <xf numFmtId="49" fontId="123" fillId="0" borderId="0" xfId="208" applyNumberFormat="1" applyFont="1" applyAlignment="1">
      <alignment horizontal="center"/>
    </xf>
    <xf numFmtId="49" fontId="123" fillId="0" borderId="0" xfId="208" applyNumberFormat="1" applyFont="1" applyAlignment="1">
      <alignment horizontal="left"/>
    </xf>
    <xf numFmtId="1" fontId="124" fillId="0" borderId="0" xfId="208" applyNumberFormat="1" applyFont="1" applyAlignment="1">
      <alignment horizontal="left"/>
    </xf>
    <xf numFmtId="4" fontId="124" fillId="0" borderId="0" xfId="208" applyNumberFormat="1" applyFont="1" applyAlignment="1">
      <alignment horizontal="right"/>
    </xf>
    <xf numFmtId="49" fontId="133" fillId="0" borderId="0" xfId="208" applyNumberFormat="1" applyFont="1" applyAlignment="1">
      <alignment horizontal="left" vertical="top" wrapText="1"/>
    </xf>
    <xf numFmtId="4" fontId="133" fillId="0" borderId="0" xfId="376" applyNumberFormat="1" applyFont="1" applyAlignment="1">
      <alignment horizontal="right" vertical="top"/>
    </xf>
    <xf numFmtId="49" fontId="138" fillId="0" borderId="0" xfId="208" applyNumberFormat="1" applyFont="1" applyAlignment="1">
      <alignment horizontal="left"/>
    </xf>
    <xf numFmtId="4" fontId="123" fillId="0" borderId="9" xfId="208" applyNumberFormat="1" applyFont="1" applyBorder="1" applyAlignment="1">
      <alignment horizontal="right" vertical="center"/>
    </xf>
    <xf numFmtId="4" fontId="124" fillId="0" borderId="38" xfId="208" applyNumberFormat="1" applyFont="1" applyBorder="1" applyAlignment="1">
      <alignment horizontal="right" vertical="center"/>
    </xf>
    <xf numFmtId="2" fontId="123" fillId="0" borderId="9" xfId="208" applyNumberFormat="1" applyFont="1" applyBorder="1" applyAlignment="1">
      <alignment horizontal="justify" vertical="top"/>
    </xf>
    <xf numFmtId="49" fontId="123" fillId="0" borderId="9" xfId="208" applyNumberFormat="1" applyFont="1" applyBorder="1"/>
    <xf numFmtId="4" fontId="123" fillId="34" borderId="9" xfId="208" applyNumberFormat="1" applyFont="1" applyFill="1" applyBorder="1" applyAlignment="1">
      <alignment horizontal="right" vertical="center"/>
    </xf>
    <xf numFmtId="2" fontId="123" fillId="0" borderId="0" xfId="208" applyNumberFormat="1" applyFont="1" applyAlignment="1">
      <alignment horizontal="justify" vertical="top"/>
    </xf>
    <xf numFmtId="4" fontId="123" fillId="0" borderId="0" xfId="208" applyNumberFormat="1" applyFont="1" applyAlignment="1">
      <alignment horizontal="right" vertical="center"/>
    </xf>
    <xf numFmtId="4" fontId="124" fillId="0" borderId="0" xfId="208" applyNumberFormat="1" applyFont="1" applyAlignment="1">
      <alignment horizontal="right" vertical="center"/>
    </xf>
    <xf numFmtId="4" fontId="133" fillId="0" borderId="9" xfId="376" applyNumberFormat="1" applyFont="1" applyBorder="1" applyAlignment="1">
      <alignment horizontal="right"/>
    </xf>
    <xf numFmtId="4" fontId="136" fillId="0" borderId="38" xfId="208" applyNumberFormat="1" applyFont="1" applyBorder="1" applyAlignment="1">
      <alignment horizontal="right"/>
    </xf>
    <xf numFmtId="49" fontId="133" fillId="0" borderId="0" xfId="208" applyNumberFormat="1" applyFont="1" applyAlignment="1">
      <alignment horizontal="center"/>
    </xf>
    <xf numFmtId="2" fontId="133" fillId="0" borderId="9" xfId="208" applyNumberFormat="1" applyFont="1" applyBorder="1" applyAlignment="1">
      <alignment horizontal="justify" vertical="top"/>
    </xf>
    <xf numFmtId="4" fontId="133" fillId="0" borderId="9" xfId="208" applyNumberFormat="1" applyFont="1" applyBorder="1" applyAlignment="1">
      <alignment horizontal="right"/>
    </xf>
    <xf numFmtId="4" fontId="133" fillId="0" borderId="0" xfId="208" applyNumberFormat="1" applyFont="1" applyAlignment="1">
      <alignment horizontal="right"/>
    </xf>
    <xf numFmtId="4" fontId="136" fillId="0" borderId="0" xfId="208" applyNumberFormat="1" applyFont="1" applyAlignment="1">
      <alignment horizontal="right"/>
    </xf>
    <xf numFmtId="1" fontId="133" fillId="0" borderId="0" xfId="208" applyNumberFormat="1" applyFont="1" applyAlignment="1">
      <alignment horizontal="left"/>
    </xf>
    <xf numFmtId="4" fontId="133" fillId="0" borderId="9" xfId="376" applyNumberFormat="1" applyFont="1" applyBorder="1" applyAlignment="1">
      <alignment horizontal="right" vertical="top"/>
    </xf>
    <xf numFmtId="2" fontId="121" fillId="21" borderId="0" xfId="208" applyNumberFormat="1" applyFont="1" applyFill="1" applyBorder="1" applyAlignment="1">
      <alignment horizontal="justify" vertical="top"/>
    </xf>
    <xf numFmtId="49" fontId="139" fillId="21" borderId="39" xfId="208" applyNumberFormat="1" applyFont="1" applyFill="1" applyBorder="1" applyAlignment="1">
      <alignment horizontal="left"/>
    </xf>
    <xf numFmtId="1" fontId="140" fillId="21" borderId="39" xfId="380" applyNumberFormat="1" applyFont="1" applyFill="1" applyBorder="1" applyAlignment="1">
      <alignment horizontal="left"/>
    </xf>
    <xf numFmtId="4" fontId="139" fillId="21" borderId="39" xfId="380" applyNumberFormat="1" applyFont="1" applyFill="1" applyBorder="1" applyAlignment="1">
      <alignment horizontal="center" vertical="center"/>
    </xf>
    <xf numFmtId="4" fontId="141" fillId="34" borderId="39" xfId="380" applyNumberFormat="1" applyFont="1" applyFill="1" applyBorder="1" applyAlignment="1">
      <alignment horizontal="right" vertical="center"/>
    </xf>
    <xf numFmtId="164" fontId="3" fillId="2" borderId="19" xfId="347" applyNumberFormat="1" applyFont="1" applyFill="1" applyBorder="1" applyAlignment="1" applyProtection="1">
      <alignment horizontal="right" shrinkToFit="1"/>
      <protection locked="0"/>
    </xf>
    <xf numFmtId="0" fontId="15" fillId="0" borderId="0" xfId="288" applyFont="1" applyBorder="1" applyAlignment="1" applyProtection="1">
      <alignment wrapText="1"/>
    </xf>
    <xf numFmtId="4" fontId="79" fillId="0" borderId="0" xfId="288" applyNumberFormat="1" applyFont="1" applyBorder="1" applyAlignment="1" applyProtection="1">
      <alignment horizontal="left"/>
    </xf>
    <xf numFmtId="203" fontId="15" fillId="0" borderId="0" xfId="188" applyFont="1"/>
    <xf numFmtId="49" fontId="15" fillId="0" borderId="0" xfId="188" applyNumberFormat="1" applyFont="1"/>
    <xf numFmtId="4" fontId="79" fillId="0" borderId="0" xfId="288" applyNumberFormat="1" applyFont="1" applyBorder="1" applyAlignment="1" applyProtection="1">
      <alignment horizontal="left" vertical="top"/>
    </xf>
    <xf numFmtId="4" fontId="79" fillId="21" borderId="0" xfId="288" applyNumberFormat="1" applyFont="1" applyFill="1" applyBorder="1" applyAlignment="1" applyProtection="1">
      <alignment horizontal="left"/>
    </xf>
    <xf numFmtId="49" fontId="79" fillId="0" borderId="0" xfId="188" applyNumberFormat="1" applyFont="1"/>
    <xf numFmtId="203" fontId="106" fillId="0" borderId="0" xfId="188" applyFont="1"/>
    <xf numFmtId="49" fontId="106" fillId="0" borderId="0" xfId="188" applyNumberFormat="1" applyFont="1"/>
    <xf numFmtId="49" fontId="142" fillId="0" borderId="0" xfId="188" applyNumberFormat="1" applyFont="1"/>
    <xf numFmtId="0" fontId="142" fillId="0" borderId="0" xfId="288" applyFont="1" applyBorder="1" applyAlignment="1" applyProtection="1">
      <alignment vertical="top" wrapText="1"/>
    </xf>
    <xf numFmtId="203" fontId="143" fillId="0" borderId="0" xfId="188" applyFont="1"/>
    <xf numFmtId="0" fontId="81" fillId="0" borderId="26" xfId="251" applyFont="1" applyBorder="1" applyAlignment="1" applyProtection="1">
      <alignment vertical="center"/>
    </xf>
    <xf numFmtId="49" fontId="143" fillId="0" borderId="26" xfId="188" applyNumberFormat="1" applyFont="1" applyBorder="1"/>
    <xf numFmtId="203" fontId="143" fillId="0" borderId="26" xfId="188" applyFont="1" applyBorder="1"/>
    <xf numFmtId="0" fontId="79" fillId="0" borderId="0" xfId="251" applyFont="1" applyBorder="1" applyAlignment="1" applyProtection="1">
      <alignment vertical="center"/>
    </xf>
    <xf numFmtId="203" fontId="79" fillId="0" borderId="0" xfId="188" applyFont="1" applyAlignment="1">
      <alignment horizontal="right" vertical="top"/>
    </xf>
    <xf numFmtId="49" fontId="79" fillId="0" borderId="0" xfId="230" applyNumberFormat="1" applyFont="1" applyAlignment="1">
      <alignment vertical="top"/>
    </xf>
    <xf numFmtId="210" fontId="79" fillId="0" borderId="0" xfId="188" applyNumberFormat="1" applyFont="1"/>
    <xf numFmtId="210" fontId="79" fillId="0" borderId="0" xfId="188" applyNumberFormat="1" applyFont="1" applyAlignment="1">
      <alignment horizontal="right"/>
    </xf>
    <xf numFmtId="203" fontId="79" fillId="0" borderId="0" xfId="188" applyFont="1"/>
    <xf numFmtId="0" fontId="79" fillId="0" borderId="0" xfId="288" applyFont="1" applyBorder="1" applyAlignment="1" applyProtection="1">
      <alignment vertical="top" wrapText="1"/>
    </xf>
    <xf numFmtId="203" fontId="79" fillId="0" borderId="0" xfId="188" applyFont="1" applyAlignment="1">
      <alignment vertical="top"/>
    </xf>
    <xf numFmtId="203" fontId="79" fillId="0" borderId="0" xfId="188" applyFont="1" applyAlignment="1">
      <alignment horizontal="right"/>
    </xf>
    <xf numFmtId="49" fontId="79" fillId="0" borderId="0" xfId="230" applyNumberFormat="1" applyFont="1" applyAlignment="1">
      <alignment horizontal="justify"/>
    </xf>
    <xf numFmtId="210" fontId="15" fillId="0" borderId="0" xfId="188" applyNumberFormat="1" applyFont="1" applyAlignment="1">
      <alignment horizontal="right"/>
    </xf>
    <xf numFmtId="203" fontId="82" fillId="0" borderId="0" xfId="188" applyFont="1"/>
    <xf numFmtId="49" fontId="80" fillId="0" borderId="25" xfId="230" applyNumberFormat="1" applyFont="1" applyBorder="1" applyAlignment="1">
      <alignment vertical="center"/>
    </xf>
    <xf numFmtId="49" fontId="144" fillId="0" borderId="25" xfId="188" applyNumberFormat="1" applyFont="1" applyBorder="1"/>
    <xf numFmtId="210" fontId="144" fillId="0" borderId="25" xfId="188" applyNumberFormat="1" applyFont="1" applyBorder="1" applyAlignment="1">
      <alignment horizontal="right"/>
    </xf>
    <xf numFmtId="49" fontId="79" fillId="0" borderId="0" xfId="230" applyNumberFormat="1" applyFont="1" applyBorder="1"/>
    <xf numFmtId="203" fontId="77" fillId="0" borderId="0" xfId="188" applyFont="1"/>
    <xf numFmtId="49" fontId="77" fillId="0" borderId="0" xfId="230" applyNumberFormat="1" applyFont="1" applyBorder="1"/>
    <xf numFmtId="49" fontId="77" fillId="0" borderId="0" xfId="188" applyNumberFormat="1" applyFont="1"/>
    <xf numFmtId="210" fontId="77" fillId="0" borderId="0" xfId="188" applyNumberFormat="1" applyFont="1" applyAlignment="1">
      <alignment horizontal="right"/>
    </xf>
    <xf numFmtId="49" fontId="80" fillId="0" borderId="25" xfId="230" applyNumberFormat="1" applyFont="1" applyFill="1" applyBorder="1" applyAlignment="1">
      <alignment vertical="center"/>
    </xf>
    <xf numFmtId="210" fontId="80" fillId="0" borderId="25" xfId="188" applyNumberFormat="1" applyFont="1" applyBorder="1" applyAlignment="1">
      <alignment horizontal="right"/>
    </xf>
    <xf numFmtId="203" fontId="145" fillId="0" borderId="0" xfId="188" applyFont="1"/>
    <xf numFmtId="49" fontId="145" fillId="0" borderId="0" xfId="188" applyNumberFormat="1" applyFont="1"/>
    <xf numFmtId="210" fontId="145" fillId="0" borderId="0" xfId="188" applyNumberFormat="1" applyFont="1"/>
    <xf numFmtId="2" fontId="146" fillId="0" borderId="0" xfId="188" applyNumberFormat="1" applyFont="1" applyAlignment="1">
      <alignment horizontal="left" vertical="top"/>
    </xf>
    <xf numFmtId="49" fontId="145" fillId="0" borderId="0" xfId="188" applyNumberFormat="1" applyFont="1" applyAlignment="1">
      <alignment horizontal="justify"/>
    </xf>
    <xf numFmtId="0" fontId="147" fillId="0" borderId="0" xfId="150" applyNumberFormat="1" applyFont="1" applyAlignment="1">
      <alignment horizontal="center" wrapText="1"/>
    </xf>
    <xf numFmtId="0" fontId="147" fillId="0" borderId="0" xfId="150" applyFont="1" applyAlignment="1">
      <alignment wrapText="1"/>
    </xf>
    <xf numFmtId="0" fontId="147" fillId="0" borderId="0" xfId="150" applyFont="1" applyAlignment="1">
      <alignment horizontal="left" wrapText="1"/>
    </xf>
    <xf numFmtId="0" fontId="148" fillId="0" borderId="0" xfId="150" applyFont="1" applyAlignment="1">
      <alignment wrapText="1"/>
    </xf>
    <xf numFmtId="0" fontId="78" fillId="0" borderId="0" xfId="150" applyFont="1" applyAlignment="1">
      <alignment wrapText="1"/>
    </xf>
    <xf numFmtId="0" fontId="43" fillId="0" borderId="0" xfId="150" applyNumberFormat="1" applyFont="1" applyAlignment="1">
      <alignment horizontal="center" wrapText="1"/>
    </xf>
    <xf numFmtId="0" fontId="43" fillId="0" borderId="0" xfId="150" applyFont="1" applyAlignment="1">
      <alignment wrapText="1"/>
    </xf>
    <xf numFmtId="0" fontId="43" fillId="0" borderId="0" xfId="150" applyFont="1" applyAlignment="1">
      <alignment horizontal="left" wrapText="1"/>
    </xf>
    <xf numFmtId="0" fontId="15" fillId="0" borderId="0" xfId="150" applyFont="1" applyAlignment="1">
      <alignment wrapText="1"/>
    </xf>
    <xf numFmtId="0" fontId="149" fillId="0" borderId="0" xfId="150" applyFont="1" applyAlignment="1">
      <alignment wrapText="1"/>
    </xf>
    <xf numFmtId="0" fontId="150" fillId="0" borderId="0" xfId="150" applyNumberFormat="1" applyFont="1" applyAlignment="1">
      <alignment horizontal="center" wrapText="1"/>
    </xf>
    <xf numFmtId="0" fontId="151" fillId="0" borderId="0" xfId="150" applyFont="1" applyFill="1" applyBorder="1" applyAlignment="1">
      <alignment wrapText="1"/>
    </xf>
    <xf numFmtId="0" fontId="152" fillId="0" borderId="0" xfId="150" applyFont="1" applyFill="1" applyBorder="1" applyAlignment="1">
      <alignment wrapText="1"/>
    </xf>
    <xf numFmtId="0" fontId="6" fillId="0" borderId="19" xfId="150" applyFont="1" applyBorder="1" applyAlignment="1">
      <alignment horizontal="center" vertical="center" wrapText="1"/>
    </xf>
    <xf numFmtId="221" fontId="6" fillId="0" borderId="19" xfId="150" applyNumberFormat="1" applyFont="1" applyFill="1" applyBorder="1" applyAlignment="1">
      <alignment horizontal="center" vertical="center" wrapText="1"/>
    </xf>
    <xf numFmtId="0" fontId="10" fillId="0" borderId="0" xfId="150" applyFont="1" applyAlignment="1">
      <alignment wrapText="1"/>
    </xf>
    <xf numFmtId="221" fontId="15" fillId="0" borderId="0" xfId="248" applyNumberFormat="1" applyFont="1" applyFill="1" applyAlignment="1">
      <alignment wrapText="1"/>
    </xf>
    <xf numFmtId="221" fontId="79" fillId="0" borderId="0" xfId="248" applyNumberFormat="1" applyFont="1" applyFill="1" applyAlignment="1">
      <alignment wrapText="1"/>
    </xf>
    <xf numFmtId="0" fontId="106" fillId="0" borderId="0" xfId="150" applyFont="1" applyAlignment="1">
      <alignment wrapText="1"/>
    </xf>
    <xf numFmtId="0" fontId="15" fillId="0" borderId="0" xfId="249" applyFont="1" applyAlignment="1" applyProtection="1">
      <alignment vertical="top" wrapText="1"/>
      <protection locked="0"/>
    </xf>
    <xf numFmtId="221" fontId="11" fillId="0" borderId="0" xfId="248" applyNumberFormat="1" applyFont="1" applyFill="1" applyAlignment="1">
      <alignment wrapText="1"/>
    </xf>
    <xf numFmtId="49" fontId="79" fillId="0" borderId="0" xfId="249" applyNumberFormat="1" applyFont="1" applyAlignment="1" applyProtection="1">
      <alignment horizontal="center" vertical="top" wrapText="1"/>
      <protection locked="0"/>
    </xf>
    <xf numFmtId="0" fontId="15" fillId="0" borderId="0" xfId="249" applyFont="1" applyAlignment="1" applyProtection="1">
      <alignment wrapText="1"/>
      <protection locked="0"/>
    </xf>
    <xf numFmtId="0" fontId="15" fillId="0" borderId="0" xfId="249" applyFont="1" applyAlignment="1" applyProtection="1">
      <alignment horizontal="left" wrapText="1"/>
      <protection locked="0"/>
    </xf>
    <xf numFmtId="221" fontId="15" fillId="0" borderId="0" xfId="249" applyNumberFormat="1" applyFont="1" applyFill="1" applyAlignment="1">
      <alignment wrapText="1"/>
    </xf>
    <xf numFmtId="49" fontId="79" fillId="0" borderId="0" xfId="245" applyNumberFormat="1" applyFont="1" applyFill="1" applyAlignment="1">
      <alignment horizontal="center" vertical="top" wrapText="1"/>
    </xf>
    <xf numFmtId="0" fontId="15" fillId="0" borderId="0" xfId="245" applyFont="1" applyFill="1" applyAlignment="1">
      <alignment wrapText="1"/>
    </xf>
    <xf numFmtId="0" fontId="79" fillId="0" borderId="0" xfId="249" applyNumberFormat="1" applyFont="1" applyAlignment="1" applyProtection="1">
      <alignment horizontal="center" vertical="top" wrapText="1"/>
      <protection locked="0"/>
    </xf>
    <xf numFmtId="0" fontId="79" fillId="0" borderId="0" xfId="249" applyNumberFormat="1" applyFont="1" applyFill="1" applyAlignment="1" applyProtection="1">
      <alignment horizontal="center" vertical="top" wrapText="1"/>
      <protection locked="0"/>
    </xf>
    <xf numFmtId="0" fontId="15" fillId="0" borderId="0" xfId="249" applyFont="1" applyFill="1" applyAlignment="1" applyProtection="1">
      <alignment wrapText="1"/>
      <protection locked="0"/>
    </xf>
    <xf numFmtId="221" fontId="11" fillId="0" borderId="0" xfId="249" applyNumberFormat="1" applyFont="1" applyFill="1" applyAlignment="1">
      <alignment wrapText="1"/>
    </xf>
    <xf numFmtId="49" fontId="15" fillId="0" borderId="0" xfId="249" applyNumberFormat="1" applyFont="1" applyAlignment="1" applyProtection="1">
      <alignment horizontal="center" vertical="top" wrapText="1"/>
      <protection locked="0"/>
    </xf>
    <xf numFmtId="0" fontId="79" fillId="0" borderId="0" xfId="246" applyFont="1" applyAlignment="1">
      <alignment horizontal="center" vertical="top" wrapText="1"/>
    </xf>
    <xf numFmtId="0" fontId="15" fillId="0" borderId="0" xfId="246" applyFont="1" applyAlignment="1">
      <alignment wrapText="1"/>
    </xf>
    <xf numFmtId="0" fontId="15" fillId="0" borderId="0" xfId="246" applyFont="1" applyAlignment="1">
      <alignment horizontal="right" wrapText="1"/>
    </xf>
    <xf numFmtId="0" fontId="15" fillId="0" borderId="0" xfId="246" applyFont="1" applyAlignment="1">
      <alignment horizontal="left" wrapText="1"/>
    </xf>
    <xf numFmtId="0" fontId="79" fillId="0" borderId="0" xfId="249" applyFont="1" applyAlignment="1">
      <alignment horizontal="center" vertical="top" wrapText="1"/>
    </xf>
    <xf numFmtId="0" fontId="15" fillId="0" borderId="0" xfId="249" applyFont="1" applyAlignment="1">
      <alignment wrapText="1"/>
    </xf>
    <xf numFmtId="0" fontId="15" fillId="0" borderId="0" xfId="249" applyFont="1" applyAlignment="1">
      <alignment horizontal="left" wrapText="1"/>
    </xf>
    <xf numFmtId="2" fontId="15" fillId="0" borderId="0" xfId="249" applyNumberFormat="1" applyFont="1" applyAlignment="1">
      <alignment wrapText="1"/>
    </xf>
    <xf numFmtId="221" fontId="15" fillId="0" borderId="0" xfId="249" applyNumberFormat="1" applyFont="1" applyAlignment="1">
      <alignment wrapText="1"/>
    </xf>
    <xf numFmtId="0" fontId="15" fillId="0" borderId="0" xfId="245" applyFont="1" applyAlignment="1" applyProtection="1">
      <alignment wrapText="1"/>
      <protection locked="0"/>
    </xf>
    <xf numFmtId="0" fontId="15" fillId="0" borderId="0" xfId="245" applyFont="1" applyFill="1" applyAlignment="1" applyProtection="1">
      <alignment wrapText="1"/>
      <protection locked="0"/>
    </xf>
    <xf numFmtId="0" fontId="15" fillId="0" borderId="0" xfId="209" applyFont="1" applyAlignment="1" applyProtection="1">
      <alignment vertical="top" wrapText="1"/>
    </xf>
    <xf numFmtId="0" fontId="15" fillId="0" borderId="0" xfId="209" applyFont="1" applyAlignment="1" applyProtection="1">
      <alignment horizontal="right" wrapText="1"/>
    </xf>
    <xf numFmtId="0" fontId="15" fillId="0" borderId="0" xfId="209" applyFont="1" applyAlignment="1" applyProtection="1">
      <alignment horizontal="left" wrapText="1"/>
    </xf>
    <xf numFmtId="0" fontId="11" fillId="0" borderId="0" xfId="347" applyNumberFormat="1" applyFont="1" applyAlignment="1">
      <alignment wrapText="1"/>
    </xf>
    <xf numFmtId="181" fontId="15" fillId="0" borderId="0" xfId="249" applyNumberFormat="1" applyFont="1" applyAlignment="1">
      <alignment wrapText="1"/>
    </xf>
    <xf numFmtId="4" fontId="15" fillId="0" borderId="0" xfId="249" applyNumberFormat="1" applyFont="1" applyAlignment="1">
      <alignment wrapText="1"/>
    </xf>
    <xf numFmtId="0" fontId="11" fillId="0" borderId="0" xfId="209" applyFont="1" applyBorder="1" applyAlignment="1" applyProtection="1">
      <alignment vertical="top" wrapText="1"/>
    </xf>
    <xf numFmtId="0" fontId="11" fillId="0" borderId="0" xfId="209" applyFont="1" applyAlignment="1" applyProtection="1">
      <alignment horizontal="center" wrapText="1"/>
    </xf>
    <xf numFmtId="0" fontId="11" fillId="0" borderId="0" xfId="209" applyFont="1" applyAlignment="1" applyProtection="1">
      <alignment horizontal="left" wrapText="1"/>
    </xf>
    <xf numFmtId="221" fontId="79" fillId="0" borderId="0" xfId="248" applyNumberFormat="1" applyFont="1" applyAlignment="1">
      <alignment wrapText="1"/>
    </xf>
    <xf numFmtId="221" fontId="15" fillId="35" borderId="0" xfId="248" applyNumberFormat="1" applyFont="1" applyFill="1" applyAlignment="1">
      <alignment wrapText="1"/>
    </xf>
    <xf numFmtId="221" fontId="80" fillId="0" borderId="0" xfId="248" applyNumberFormat="1" applyFont="1" applyAlignment="1">
      <alignment vertical="center" wrapText="1"/>
    </xf>
    <xf numFmtId="7" fontId="78" fillId="0" borderId="0" xfId="248" applyNumberFormat="1" applyFont="1" applyAlignment="1">
      <alignment vertical="center" wrapText="1"/>
    </xf>
    <xf numFmtId="221" fontId="43" fillId="35" borderId="0" xfId="248" applyNumberFormat="1" applyFont="1" applyFill="1" applyAlignment="1">
      <alignment wrapText="1"/>
    </xf>
    <xf numFmtId="0" fontId="106" fillId="0" borderId="0" xfId="150" applyNumberFormat="1" applyFont="1" applyAlignment="1">
      <alignment horizontal="center" wrapText="1"/>
    </xf>
    <xf numFmtId="0" fontId="106" fillId="0" borderId="0" xfId="150" applyFont="1" applyAlignment="1">
      <alignment horizontal="left" wrapText="1"/>
    </xf>
    <xf numFmtId="0" fontId="11" fillId="0" borderId="0" xfId="150" applyFont="1" applyAlignment="1">
      <alignment wrapText="1"/>
    </xf>
    <xf numFmtId="0" fontId="106" fillId="0" borderId="0" xfId="247" applyNumberFormat="1" applyFont="1" applyBorder="1" applyAlignment="1">
      <alignment horizontal="center" vertical="top" wrapText="1"/>
    </xf>
    <xf numFmtId="0" fontId="106" fillId="0" borderId="0" xfId="247" applyFont="1" applyBorder="1" applyAlignment="1">
      <alignment wrapText="1"/>
    </xf>
    <xf numFmtId="203" fontId="10" fillId="0" borderId="0" xfId="188" applyFont="1" applyAlignment="1">
      <alignment wrapText="1"/>
    </xf>
    <xf numFmtId="181" fontId="77" fillId="0" borderId="0" xfId="249" applyNumberFormat="1" applyFont="1" applyFill="1" applyAlignment="1">
      <alignment wrapText="1"/>
    </xf>
    <xf numFmtId="0" fontId="156" fillId="0" borderId="0" xfId="249" applyFont="1" applyAlignment="1">
      <alignment wrapText="1"/>
    </xf>
    <xf numFmtId="0" fontId="106" fillId="0" borderId="0" xfId="247" applyFont="1" applyAlignment="1">
      <alignment wrapText="1"/>
    </xf>
    <xf numFmtId="49" fontId="150" fillId="0" borderId="0" xfId="249" applyNumberFormat="1" applyFont="1" applyAlignment="1" applyProtection="1">
      <alignment horizontal="center" vertical="top"/>
      <protection locked="0"/>
    </xf>
    <xf numFmtId="0" fontId="150" fillId="0" borderId="0" xfId="249" applyFont="1" applyAlignment="1" applyProtection="1">
      <alignment vertical="top"/>
      <protection locked="0"/>
    </xf>
    <xf numFmtId="0" fontId="15" fillId="0" borderId="0" xfId="249" applyFont="1" applyAlignment="1" applyProtection="1">
      <protection locked="0"/>
    </xf>
    <xf numFmtId="181" fontId="77" fillId="0" borderId="0" xfId="249" applyNumberFormat="1" applyFont="1" applyFill="1" applyAlignment="1"/>
    <xf numFmtId="0" fontId="75" fillId="0" borderId="0" xfId="249" applyFont="1" applyAlignment="1"/>
    <xf numFmtId="0" fontId="79" fillId="0" borderId="0" xfId="247" applyNumberFormat="1" applyFont="1" applyAlignment="1">
      <alignment horizontal="center" vertical="top" wrapText="1"/>
    </xf>
    <xf numFmtId="0" fontId="79" fillId="0" borderId="0" xfId="247" applyFont="1" applyAlignment="1">
      <alignment wrapText="1"/>
    </xf>
    <xf numFmtId="0" fontId="77" fillId="0" borderId="0" xfId="249" applyFont="1" applyFill="1" applyAlignment="1">
      <alignment wrapText="1"/>
    </xf>
    <xf numFmtId="0" fontId="75" fillId="0" borderId="0" xfId="249" applyFont="1" applyAlignment="1">
      <alignment wrapText="1"/>
    </xf>
    <xf numFmtId="0" fontId="80" fillId="0" borderId="0" xfId="247" applyFont="1" applyAlignment="1">
      <alignment wrapText="1"/>
    </xf>
    <xf numFmtId="0" fontId="6" fillId="0" borderId="0" xfId="150" applyFont="1" applyBorder="1" applyAlignment="1">
      <alignment horizontal="center" vertical="center" wrapText="1"/>
    </xf>
    <xf numFmtId="221" fontId="6" fillId="0" borderId="0" xfId="150" applyNumberFormat="1" applyFont="1" applyFill="1" applyBorder="1" applyAlignment="1">
      <alignment horizontal="center" vertical="center" wrapText="1"/>
    </xf>
    <xf numFmtId="0" fontId="79" fillId="0" borderId="0" xfId="247" applyFont="1" applyAlignment="1">
      <alignment vertical="top" wrapText="1"/>
    </xf>
    <xf numFmtId="4" fontId="75" fillId="0" borderId="0" xfId="249" applyNumberFormat="1" applyFont="1" applyAlignment="1">
      <alignment wrapText="1"/>
    </xf>
    <xf numFmtId="0" fontId="79" fillId="0" borderId="0" xfId="249" applyFont="1" applyAlignment="1">
      <alignment wrapText="1"/>
    </xf>
    <xf numFmtId="0" fontId="79" fillId="36" borderId="40" xfId="247" applyFont="1" applyFill="1" applyBorder="1" applyAlignment="1">
      <alignment horizontal="center" vertical="top" wrapText="1"/>
    </xf>
    <xf numFmtId="0" fontId="79" fillId="36" borderId="40" xfId="247" applyFont="1" applyFill="1" applyBorder="1" applyAlignment="1">
      <alignment wrapText="1"/>
    </xf>
    <xf numFmtId="181" fontId="79" fillId="36" borderId="40" xfId="247" applyNumberFormat="1" applyFont="1" applyFill="1" applyBorder="1" applyAlignment="1">
      <alignment wrapText="1"/>
    </xf>
    <xf numFmtId="0" fontId="80" fillId="0" borderId="41" xfId="247" applyNumberFormat="1" applyFont="1" applyBorder="1" applyAlignment="1">
      <alignment horizontal="center" vertical="center" wrapText="1"/>
    </xf>
    <xf numFmtId="0" fontId="80" fillId="0" borderId="41" xfId="247" applyFont="1" applyBorder="1" applyAlignment="1">
      <alignment horizontal="right" vertical="center" wrapText="1"/>
    </xf>
    <xf numFmtId="0" fontId="80" fillId="0" borderId="41" xfId="247" applyFont="1" applyBorder="1" applyAlignment="1">
      <alignment vertical="center" wrapText="1"/>
    </xf>
    <xf numFmtId="181" fontId="80" fillId="0" borderId="0" xfId="247" applyNumberFormat="1" applyFont="1" applyAlignment="1">
      <alignment vertical="center" wrapText="1"/>
    </xf>
    <xf numFmtId="0" fontId="80" fillId="0" borderId="0" xfId="247" applyFont="1" applyAlignment="1">
      <alignment vertical="center" wrapText="1"/>
    </xf>
    <xf numFmtId="0" fontId="79" fillId="36" borderId="42" xfId="247" applyFont="1" applyFill="1" applyBorder="1" applyAlignment="1">
      <alignment horizontal="center" vertical="top" wrapText="1"/>
    </xf>
    <xf numFmtId="0" fontId="79" fillId="36" borderId="42" xfId="247" applyFont="1" applyFill="1" applyBorder="1" applyAlignment="1">
      <alignment wrapText="1"/>
    </xf>
    <xf numFmtId="181" fontId="79" fillId="36" borderId="42" xfId="247" applyNumberFormat="1" applyFont="1" applyFill="1" applyBorder="1" applyAlignment="1">
      <alignment wrapText="1"/>
    </xf>
    <xf numFmtId="0" fontId="106" fillId="0" borderId="0" xfId="247" applyNumberFormat="1" applyFont="1" applyAlignment="1">
      <alignment horizontal="center" vertical="top" wrapText="1"/>
    </xf>
    <xf numFmtId="0" fontId="15" fillId="0" borderId="0" xfId="248" applyFont="1" applyAlignment="1">
      <alignment wrapText="1"/>
    </xf>
    <xf numFmtId="181" fontId="15" fillId="0" borderId="0" xfId="248" applyNumberFormat="1" applyFont="1" applyAlignment="1">
      <alignment wrapText="1"/>
    </xf>
    <xf numFmtId="0" fontId="156" fillId="0" borderId="0" xfId="247" applyFont="1" applyAlignment="1">
      <alignment wrapText="1"/>
    </xf>
    <xf numFmtId="222" fontId="11" fillId="0" borderId="0" xfId="248" applyNumberFormat="1" applyFont="1" applyFill="1" applyAlignment="1">
      <alignment wrapText="1"/>
    </xf>
    <xf numFmtId="49" fontId="133" fillId="0" borderId="2" xfId="208" applyNumberFormat="1" applyFont="1" applyBorder="1"/>
    <xf numFmtId="0" fontId="26" fillId="0" borderId="2" xfId="208" applyFont="1" applyFill="1" applyBorder="1"/>
    <xf numFmtId="49" fontId="123" fillId="0" borderId="2" xfId="208" applyNumberFormat="1" applyFont="1" applyBorder="1"/>
    <xf numFmtId="164" fontId="76" fillId="21" borderId="2" xfId="347" applyNumberFormat="1" applyFont="1" applyFill="1" applyBorder="1" applyAlignment="1" applyProtection="1">
      <alignment horizontal="center"/>
      <protection locked="0"/>
    </xf>
    <xf numFmtId="164" fontId="3" fillId="21" borderId="2" xfId="347" applyNumberFormat="1" applyFont="1" applyFill="1" applyBorder="1" applyAlignment="1" applyProtection="1">
      <alignment horizontal="right" shrinkToFit="1"/>
      <protection locked="0"/>
    </xf>
    <xf numFmtId="4" fontId="91" fillId="21" borderId="2" xfId="335" applyFont="1" applyFill="1">
      <alignment vertical="center" readingOrder="1"/>
      <protection locked="0"/>
    </xf>
    <xf numFmtId="181" fontId="3" fillId="21" borderId="2" xfId="209" applyNumberFormat="1" applyFont="1" applyFill="1" applyBorder="1" applyProtection="1">
      <protection locked="0"/>
    </xf>
    <xf numFmtId="4" fontId="91" fillId="21" borderId="2" xfId="335" applyFont="1" applyFill="1" applyBorder="1">
      <alignment vertical="center" readingOrder="1"/>
      <protection locked="0"/>
    </xf>
    <xf numFmtId="223" fontId="12" fillId="21" borderId="2" xfId="203" applyNumberFormat="1" applyFont="1" applyFill="1" applyBorder="1" applyAlignment="1">
      <alignment horizontal="center"/>
    </xf>
    <xf numFmtId="0" fontId="6" fillId="0" borderId="19" xfId="0" applyFont="1" applyBorder="1" applyAlignment="1">
      <alignment horizontal="center" vertical="center" wrapText="1"/>
    </xf>
    <xf numFmtId="0" fontId="6" fillId="0" borderId="19" xfId="0" applyFont="1" applyBorder="1" applyAlignment="1">
      <alignment horizontal="left" vertical="center" wrapText="1"/>
    </xf>
    <xf numFmtId="221" fontId="6" fillId="0" borderId="19" xfId="0" applyNumberFormat="1" applyFont="1" applyFill="1" applyBorder="1" applyAlignment="1">
      <alignment horizontal="center" vertical="center" wrapText="1"/>
    </xf>
    <xf numFmtId="0" fontId="10" fillId="0" borderId="0" xfId="0" applyFont="1" applyAlignment="1">
      <alignment wrapText="1"/>
    </xf>
    <xf numFmtId="0" fontId="43" fillId="0" borderId="0" xfId="0" applyNumberFormat="1" applyFont="1" applyAlignment="1">
      <alignment horizontal="center" wrapText="1"/>
    </xf>
    <xf numFmtId="0" fontId="43" fillId="0" borderId="0" xfId="0" applyFont="1" applyAlignment="1">
      <alignment wrapText="1"/>
    </xf>
    <xf numFmtId="0" fontId="43" fillId="0" borderId="0" xfId="0" applyFont="1" applyAlignment="1">
      <alignment horizontal="left" wrapText="1"/>
    </xf>
    <xf numFmtId="221" fontId="148" fillId="0" borderId="0" xfId="0" applyNumberFormat="1" applyFont="1" applyAlignment="1">
      <alignment wrapText="1"/>
    </xf>
    <xf numFmtId="0" fontId="15" fillId="0" borderId="0" xfId="0" applyFont="1" applyAlignment="1">
      <alignment wrapText="1"/>
    </xf>
    <xf numFmtId="0" fontId="149" fillId="0" borderId="0" xfId="0" applyNumberFormat="1" applyFont="1" applyAlignment="1">
      <alignment horizontal="center" vertical="top" wrapText="1"/>
    </xf>
    <xf numFmtId="0" fontId="149" fillId="0" borderId="0" xfId="0" applyFont="1" applyAlignment="1">
      <alignment vertical="top" wrapText="1"/>
    </xf>
    <xf numFmtId="0" fontId="149" fillId="0" borderId="0" xfId="0" applyFont="1" applyAlignment="1">
      <alignment wrapText="1"/>
    </xf>
    <xf numFmtId="0" fontId="149" fillId="0" borderId="0" xfId="0" applyFont="1" applyAlignment="1">
      <alignment horizontal="left" wrapText="1"/>
    </xf>
    <xf numFmtId="221" fontId="15" fillId="0" borderId="0" xfId="0" applyNumberFormat="1" applyFont="1" applyAlignment="1">
      <alignment wrapText="1"/>
    </xf>
    <xf numFmtId="0" fontId="43" fillId="0" borderId="0" xfId="0" applyNumberFormat="1" applyFont="1" applyAlignment="1">
      <alignment horizontal="center" vertical="top" wrapText="1"/>
    </xf>
    <xf numFmtId="0" fontId="43" fillId="0" borderId="0" xfId="0" applyFont="1" applyAlignment="1">
      <alignment vertical="top" wrapText="1"/>
    </xf>
    <xf numFmtId="0" fontId="153" fillId="0" borderId="0" xfId="0" applyFont="1" applyFill="1" applyAlignment="1">
      <alignment horizontal="center" vertical="top" wrapText="1"/>
    </xf>
    <xf numFmtId="0" fontId="153" fillId="0" borderId="0" xfId="0" applyFont="1" applyFill="1" applyAlignment="1">
      <alignment horizontal="right" vertical="top" wrapText="1"/>
    </xf>
    <xf numFmtId="0" fontId="153" fillId="0" borderId="0" xfId="0" applyFont="1" applyFill="1" applyAlignment="1">
      <alignment horizontal="right" wrapText="1"/>
    </xf>
    <xf numFmtId="0" fontId="153" fillId="0" borderId="0" xfId="0" applyFont="1" applyFill="1" applyAlignment="1">
      <alignment horizontal="left" wrapText="1"/>
    </xf>
    <xf numFmtId="0" fontId="142" fillId="0" borderId="0" xfId="0" applyFont="1" applyFill="1" applyAlignment="1">
      <alignment wrapText="1"/>
    </xf>
    <xf numFmtId="16" fontId="149" fillId="0" borderId="0" xfId="0" applyNumberFormat="1" applyFont="1" applyAlignment="1">
      <alignment horizontal="center" vertical="top" wrapText="1"/>
    </xf>
    <xf numFmtId="0" fontId="149" fillId="0" borderId="0" xfId="0" applyFont="1" applyFill="1" applyAlignment="1">
      <alignment vertical="top" wrapText="1"/>
    </xf>
    <xf numFmtId="0" fontId="79" fillId="0" borderId="0" xfId="0" applyFont="1" applyAlignment="1">
      <alignment wrapText="1"/>
    </xf>
    <xf numFmtId="0" fontId="154" fillId="0" borderId="0" xfId="0" applyNumberFormat="1" applyFont="1" applyAlignment="1">
      <alignment horizontal="center" vertical="top" wrapText="1"/>
    </xf>
    <xf numFmtId="0" fontId="154" fillId="0" borderId="0" xfId="0" applyFont="1" applyAlignment="1">
      <alignment vertical="top" wrapText="1"/>
    </xf>
    <xf numFmtId="0" fontId="154" fillId="0" borderId="0" xfId="0" applyFont="1" applyAlignment="1">
      <alignment wrapText="1"/>
    </xf>
    <xf numFmtId="0" fontId="154" fillId="0" borderId="0" xfId="0" applyFont="1" applyAlignment="1">
      <alignment horizontal="left" wrapText="1"/>
    </xf>
    <xf numFmtId="0" fontId="106" fillId="0" borderId="0" xfId="0" applyFont="1" applyAlignment="1">
      <alignment wrapText="1"/>
    </xf>
    <xf numFmtId="0" fontId="15" fillId="0" borderId="0" xfId="0" applyNumberFormat="1" applyFont="1" applyFill="1" applyAlignment="1">
      <alignment horizontal="center" vertical="top" wrapText="1"/>
    </xf>
    <xf numFmtId="0" fontId="43" fillId="0" borderId="0" xfId="0" applyFont="1" applyFill="1" applyAlignment="1">
      <alignment wrapText="1"/>
    </xf>
    <xf numFmtId="0" fontId="43" fillId="0" borderId="0" xfId="0" applyFont="1" applyFill="1" applyAlignment="1">
      <alignment horizontal="left" wrapText="1"/>
    </xf>
    <xf numFmtId="0" fontId="79" fillId="0" borderId="0" xfId="0" applyFont="1" applyFill="1" applyAlignment="1">
      <alignment wrapText="1"/>
    </xf>
    <xf numFmtId="0" fontId="43" fillId="0" borderId="0" xfId="0" applyNumberFormat="1" applyFont="1" applyFill="1" applyAlignment="1">
      <alignment horizontal="center" vertical="top" wrapText="1"/>
    </xf>
    <xf numFmtId="0" fontId="43" fillId="0" borderId="0" xfId="0" applyFont="1" applyFill="1" applyAlignment="1">
      <alignment vertical="top" wrapText="1"/>
    </xf>
    <xf numFmtId="0" fontId="106" fillId="0" borderId="0" xfId="0" applyNumberFormat="1" applyFont="1" applyFill="1" applyAlignment="1">
      <alignment horizontal="center" vertical="top" wrapText="1"/>
    </xf>
    <xf numFmtId="0" fontId="106" fillId="0" borderId="0" xfId="0" applyFont="1" applyFill="1" applyAlignment="1">
      <alignment vertical="top" wrapText="1"/>
    </xf>
    <xf numFmtId="0" fontId="106" fillId="0" borderId="0" xfId="0" applyFont="1" applyFill="1" applyAlignment="1">
      <alignment wrapText="1"/>
    </xf>
    <xf numFmtId="0" fontId="106" fillId="0" borderId="0" xfId="0" applyFont="1" applyFill="1" applyAlignment="1">
      <alignment horizontal="left" wrapText="1"/>
    </xf>
    <xf numFmtId="0" fontId="15" fillId="0" borderId="0" xfId="0" applyFont="1" applyFill="1" applyAlignment="1">
      <alignment wrapText="1"/>
    </xf>
    <xf numFmtId="0" fontId="149" fillId="0" borderId="0" xfId="0" applyNumberFormat="1" applyFont="1" applyFill="1" applyAlignment="1">
      <alignment horizontal="center" vertical="top" wrapText="1"/>
    </xf>
    <xf numFmtId="0" fontId="149" fillId="0" borderId="0" xfId="0" applyFont="1" applyFill="1" applyAlignment="1">
      <alignment horizontal="right" vertical="top" wrapText="1"/>
    </xf>
    <xf numFmtId="0" fontId="149" fillId="0" borderId="0" xfId="0" applyFont="1" applyFill="1" applyAlignment="1">
      <alignment wrapText="1"/>
    </xf>
    <xf numFmtId="0" fontId="149" fillId="0" borderId="0" xfId="0" applyFont="1" applyFill="1" applyAlignment="1">
      <alignment horizontal="left" wrapText="1"/>
    </xf>
    <xf numFmtId="0" fontId="153" fillId="0" borderId="0" xfId="0" applyNumberFormat="1" applyFont="1" applyFill="1" applyAlignment="1">
      <alignment horizontal="center" vertical="top" wrapText="1"/>
    </xf>
    <xf numFmtId="0" fontId="153" fillId="0" borderId="0" xfId="0" applyFont="1" applyFill="1" applyAlignment="1">
      <alignment vertical="top" wrapText="1"/>
    </xf>
    <xf numFmtId="0" fontId="153" fillId="0" borderId="0" xfId="0" applyFont="1" applyFill="1" applyAlignment="1">
      <alignment wrapText="1"/>
    </xf>
    <xf numFmtId="0" fontId="15" fillId="0" borderId="0" xfId="0" applyFont="1" applyAlignment="1">
      <alignment horizontal="left" vertical="top" wrapText="1"/>
    </xf>
    <xf numFmtId="221" fontId="15" fillId="0" borderId="0" xfId="0" applyNumberFormat="1" applyFont="1" applyAlignment="1">
      <alignment horizontal="right" wrapText="1"/>
    </xf>
    <xf numFmtId="0" fontId="15" fillId="0" borderId="0" xfId="0" applyFont="1" applyFill="1" applyAlignment="1">
      <alignment vertical="top" wrapText="1"/>
    </xf>
    <xf numFmtId="0" fontId="15" fillId="0" borderId="0" xfId="0" applyFont="1" applyFill="1" applyAlignment="1">
      <alignment horizontal="left" wrapText="1"/>
    </xf>
    <xf numFmtId="0" fontId="79" fillId="0" borderId="0" xfId="0" applyFont="1" applyFill="1" applyAlignment="1">
      <alignment vertical="top" wrapText="1"/>
    </xf>
    <xf numFmtId="0" fontId="149" fillId="0" borderId="0" xfId="0" applyFont="1" applyAlignment="1">
      <alignment horizontal="right" vertical="top" wrapText="1"/>
    </xf>
    <xf numFmtId="221" fontId="79" fillId="0" borderId="0" xfId="0" applyNumberFormat="1" applyFont="1" applyAlignment="1">
      <alignment wrapText="1"/>
    </xf>
    <xf numFmtId="0" fontId="153" fillId="0" borderId="0" xfId="0" applyNumberFormat="1" applyFont="1" applyAlignment="1">
      <alignment horizontal="center" vertical="top" wrapText="1"/>
    </xf>
    <xf numFmtId="0" fontId="153" fillId="0" borderId="0" xfId="0" applyFont="1" applyAlignment="1">
      <alignment vertical="top" wrapText="1"/>
    </xf>
    <xf numFmtId="0" fontId="153" fillId="0" borderId="0" xfId="0" applyFont="1" applyAlignment="1">
      <alignment wrapText="1"/>
    </xf>
    <xf numFmtId="0" fontId="153" fillId="0" borderId="0" xfId="0" applyFont="1" applyAlignment="1">
      <alignment horizontal="left" wrapText="1"/>
    </xf>
    <xf numFmtId="0" fontId="142" fillId="0" borderId="0" xfId="0" applyFont="1" applyAlignment="1">
      <alignment wrapText="1"/>
    </xf>
    <xf numFmtId="0" fontId="15" fillId="0" borderId="0" xfId="249" applyFont="1" applyAlignment="1" applyProtection="1">
      <alignment horizontal="center" vertical="center" wrapText="1"/>
      <protection locked="0"/>
    </xf>
    <xf numFmtId="49" fontId="79" fillId="0" borderId="0" xfId="245" applyNumberFormat="1" applyFont="1" applyAlignment="1" applyProtection="1">
      <alignment horizontal="center" vertical="center" wrapText="1"/>
      <protection locked="0"/>
    </xf>
    <xf numFmtId="0" fontId="15" fillId="0" borderId="0" xfId="219" applyFont="1" applyAlignment="1">
      <alignment wrapText="1"/>
    </xf>
    <xf numFmtId="0" fontId="79" fillId="0" borderId="0" xfId="249" applyFont="1" applyAlignment="1" applyProtection="1">
      <alignment vertical="top" wrapText="1"/>
      <protection locked="0"/>
    </xf>
    <xf numFmtId="0" fontId="15" fillId="0" borderId="0" xfId="0" applyNumberFormat="1" applyFont="1" applyAlignment="1">
      <alignment horizontal="center" vertical="top" wrapText="1"/>
    </xf>
    <xf numFmtId="0" fontId="154" fillId="35" borderId="0" xfId="0" applyFont="1" applyFill="1" applyAlignment="1">
      <alignment wrapText="1"/>
    </xf>
    <xf numFmtId="0" fontId="154" fillId="35" borderId="0" xfId="0" applyFont="1" applyFill="1" applyAlignment="1">
      <alignment horizontal="left" wrapText="1"/>
    </xf>
    <xf numFmtId="0" fontId="147" fillId="0" borderId="0" xfId="0" applyNumberFormat="1" applyFont="1" applyAlignment="1">
      <alignment horizontal="center" vertical="center" wrapText="1"/>
    </xf>
    <xf numFmtId="0" fontId="155" fillId="0" borderId="0" xfId="0" applyFont="1" applyAlignment="1">
      <alignment horizontal="right" vertical="center" wrapText="1"/>
    </xf>
    <xf numFmtId="0" fontId="155" fillId="0" borderId="0" xfId="0" applyFont="1" applyAlignment="1">
      <alignment vertical="center" wrapText="1"/>
    </xf>
    <xf numFmtId="0" fontId="155" fillId="0" borderId="0" xfId="0" applyFont="1" applyAlignment="1">
      <alignment horizontal="left" vertical="center" wrapText="1"/>
    </xf>
    <xf numFmtId="0" fontId="78" fillId="0" borderId="0" xfId="0" applyFont="1" applyAlignment="1">
      <alignment vertical="center" wrapText="1"/>
    </xf>
    <xf numFmtId="0" fontId="106" fillId="0" borderId="0" xfId="0" applyNumberFormat="1" applyFont="1" applyAlignment="1">
      <alignment horizontal="center" wrapText="1"/>
    </xf>
    <xf numFmtId="0" fontId="106" fillId="0" borderId="0" xfId="0" applyFont="1" applyAlignment="1">
      <alignment horizontal="left" wrapText="1"/>
    </xf>
    <xf numFmtId="0" fontId="11" fillId="0" borderId="0" xfId="0" applyFont="1" applyAlignment="1">
      <alignment wrapText="1"/>
    </xf>
    <xf numFmtId="0" fontId="7" fillId="21" borderId="0" xfId="209" applyFont="1" applyFill="1" applyBorder="1" applyAlignment="1" applyProtection="1">
      <alignment horizontal="justify" vertical="top" wrapText="1"/>
      <protection locked="0"/>
    </xf>
    <xf numFmtId="0" fontId="1" fillId="21" borderId="26" xfId="209" applyFont="1" applyFill="1" applyBorder="1" applyAlignment="1">
      <alignment horizontal="left" vertical="center" wrapText="1"/>
    </xf>
    <xf numFmtId="164" fontId="5" fillId="2" borderId="2" xfId="347" applyNumberFormat="1" applyFont="1" applyFill="1" applyBorder="1" applyAlignment="1" applyProtection="1">
      <alignment horizontal="left" vertical="center"/>
      <protection locked="0"/>
    </xf>
    <xf numFmtId="0" fontId="6" fillId="21" borderId="0" xfId="209" applyFont="1" applyFill="1" applyAlignment="1" applyProtection="1">
      <alignment horizontal="left" vertical="top" wrapText="1"/>
      <protection locked="0"/>
    </xf>
    <xf numFmtId="0" fontId="89" fillId="21" borderId="27" xfId="209" applyFont="1" applyFill="1" applyBorder="1" applyAlignment="1" applyProtection="1">
      <alignment horizontal="center" vertical="top" readingOrder="1"/>
      <protection locked="0"/>
    </xf>
    <xf numFmtId="4" fontId="101" fillId="21" borderId="0" xfId="337" applyFont="1" applyFill="1">
      <alignment horizontal="justify" vertical="top" wrapText="1" readingOrder="1"/>
      <protection locked="0"/>
    </xf>
    <xf numFmtId="0" fontId="76" fillId="21" borderId="0" xfId="0" applyFont="1" applyFill="1" applyAlignment="1">
      <alignment vertical="top" wrapText="1"/>
    </xf>
    <xf numFmtId="0" fontId="15" fillId="21" borderId="0" xfId="0" applyFont="1" applyFill="1" applyAlignment="1">
      <alignment vertical="top" wrapText="1"/>
    </xf>
    <xf numFmtId="0" fontId="102" fillId="21" borderId="2" xfId="59" applyFont="1" applyFill="1" applyBorder="1" applyAlignment="1">
      <alignment horizontal="left"/>
    </xf>
    <xf numFmtId="4" fontId="92" fillId="2" borderId="2" xfId="335" applyFont="1" applyFill="1">
      <alignment vertical="center" readingOrder="1"/>
      <protection locked="0"/>
    </xf>
    <xf numFmtId="4" fontId="91" fillId="2" borderId="2" xfId="335" applyFont="1" applyFill="1">
      <alignment vertical="center" readingOrder="1"/>
      <protection locked="0"/>
    </xf>
    <xf numFmtId="0" fontId="1" fillId="21" borderId="26" xfId="209" applyFont="1" applyFill="1" applyBorder="1" applyAlignment="1">
      <alignment horizontal="left" vertical="top" wrapText="1"/>
    </xf>
    <xf numFmtId="0" fontId="76" fillId="21" borderId="0" xfId="294" applyFont="1" applyFill="1">
      <alignment horizontal="left" vertical="top" wrapText="1"/>
    </xf>
    <xf numFmtId="0" fontId="105" fillId="2" borderId="43" xfId="251" applyFont="1" applyFill="1" applyBorder="1" applyAlignment="1" applyProtection="1">
      <alignment vertical="center"/>
    </xf>
    <xf numFmtId="0" fontId="106" fillId="2" borderId="43" xfId="189" applyFont="1" applyFill="1" applyBorder="1" applyAlignment="1">
      <alignment vertical="center"/>
    </xf>
    <xf numFmtId="0" fontId="67" fillId="2" borderId="43" xfId="251" applyFont="1" applyFill="1" applyBorder="1" applyAlignment="1" applyProtection="1">
      <alignment horizontal="left" vertical="center"/>
    </xf>
    <xf numFmtId="4" fontId="78" fillId="21" borderId="0" xfId="288" applyNumberFormat="1" applyFont="1" applyFill="1" applyBorder="1" applyAlignment="1" applyProtection="1">
      <alignment horizontal="left" vertical="top" wrapText="1"/>
    </xf>
    <xf numFmtId="0" fontId="77" fillId="21" borderId="0" xfId="189" applyFont="1" applyFill="1" applyAlignment="1">
      <alignment horizontal="left" vertical="top"/>
    </xf>
    <xf numFmtId="4" fontId="88" fillId="21" borderId="0" xfId="288" applyNumberFormat="1" applyFont="1" applyFill="1" applyBorder="1" applyAlignment="1" applyProtection="1">
      <alignment horizontal="left"/>
    </xf>
    <xf numFmtId="0" fontId="75" fillId="21" borderId="0" xfId="189" applyFont="1" applyFill="1" applyAlignment="1">
      <alignment horizontal="left"/>
    </xf>
    <xf numFmtId="2" fontId="78" fillId="21" borderId="0" xfId="288" applyNumberFormat="1" applyFont="1" applyFill="1" applyBorder="1" applyAlignment="1" applyProtection="1">
      <alignment horizontal="left" vertical="top" wrapText="1"/>
    </xf>
    <xf numFmtId="49" fontId="78" fillId="21" borderId="26" xfId="229" applyNumberFormat="1" applyFont="1" applyFill="1" applyBorder="1" applyAlignment="1">
      <alignment vertical="center"/>
    </xf>
    <xf numFmtId="49" fontId="77" fillId="0" borderId="19" xfId="229" applyNumberFormat="1" applyFont="1" applyBorder="1" applyAlignment="1">
      <alignment vertical="center"/>
    </xf>
    <xf numFmtId="0" fontId="78" fillId="21" borderId="0" xfId="288" applyNumberFormat="1" applyFont="1" applyFill="1" applyBorder="1" applyAlignment="1" applyProtection="1">
      <alignment horizontal="left"/>
    </xf>
    <xf numFmtId="4" fontId="78" fillId="21" borderId="0" xfId="288" applyNumberFormat="1" applyFont="1" applyFill="1" applyBorder="1" applyAlignment="1" applyProtection="1">
      <alignment horizontal="left"/>
    </xf>
    <xf numFmtId="0" fontId="78" fillId="21" borderId="0" xfId="152" applyFont="1" applyFill="1" applyAlignment="1">
      <alignment horizontal="left"/>
    </xf>
    <xf numFmtId="0" fontId="78" fillId="21" borderId="0" xfId="288" quotePrefix="1" applyNumberFormat="1" applyFont="1" applyFill="1" applyBorder="1" applyAlignment="1" applyProtection="1">
      <alignment horizontal="left" wrapText="1"/>
    </xf>
    <xf numFmtId="0" fontId="78" fillId="21" borderId="0" xfId="152" applyNumberFormat="1" applyFont="1" applyFill="1" applyBorder="1" applyAlignment="1">
      <alignment horizontal="left"/>
    </xf>
    <xf numFmtId="0" fontId="88" fillId="0" borderId="0" xfId="288" applyFont="1" applyFill="1" applyBorder="1" applyAlignment="1" applyProtection="1">
      <alignment vertical="center" wrapText="1"/>
    </xf>
    <xf numFmtId="49" fontId="104" fillId="0" borderId="0" xfId="228" applyNumberFormat="1" applyFont="1" applyFill="1" applyBorder="1" applyAlignment="1">
      <alignment wrapText="1"/>
    </xf>
    <xf numFmtId="0" fontId="79" fillId="0" borderId="0" xfId="288" applyFont="1" applyFill="1" applyBorder="1" applyAlignment="1" applyProtection="1">
      <alignment vertical="center" wrapText="1"/>
    </xf>
    <xf numFmtId="0" fontId="12" fillId="21" borderId="2" xfId="250" applyFont="1" applyFill="1" applyBorder="1" applyAlignment="1" applyProtection="1">
      <alignment horizontal="justify"/>
    </xf>
    <xf numFmtId="0" fontId="77" fillId="21" borderId="0" xfId="189" applyFont="1" applyFill="1" applyAlignment="1">
      <alignment horizontal="left"/>
    </xf>
    <xf numFmtId="0" fontId="12" fillId="21" borderId="19" xfId="250" applyNumberFormat="1" applyFont="1" applyFill="1" applyBorder="1" applyAlignment="1" applyProtection="1">
      <alignment horizontal="justify"/>
      <protection hidden="1"/>
    </xf>
    <xf numFmtId="0" fontId="81" fillId="0" borderId="43" xfId="251" applyFont="1" applyFill="1" applyBorder="1" applyAlignment="1" applyProtection="1">
      <alignment vertical="center"/>
    </xf>
    <xf numFmtId="0" fontId="15" fillId="0" borderId="43" xfId="189" applyFont="1" applyBorder="1" applyAlignment="1">
      <alignment vertical="center"/>
    </xf>
    <xf numFmtId="49" fontId="104" fillId="0" borderId="0" xfId="228" applyNumberFormat="1" applyFont="1" applyFill="1" applyBorder="1"/>
    <xf numFmtId="164" fontId="5" fillId="2" borderId="2" xfId="347" applyNumberFormat="1" applyFont="1" applyFill="1" applyBorder="1" applyAlignment="1" applyProtection="1">
      <alignment horizontal="left"/>
      <protection locked="0"/>
    </xf>
    <xf numFmtId="164" fontId="5" fillId="2" borderId="2" xfId="347" applyNumberFormat="1" applyFont="1" applyFill="1" applyBorder="1" applyAlignment="1" applyProtection="1">
      <alignment horizontal="left" vertical="center"/>
      <protection locked="0"/>
    </xf>
    <xf numFmtId="0" fontId="1" fillId="21" borderId="26" xfId="209" applyFont="1" applyFill="1" applyBorder="1" applyAlignment="1">
      <alignment horizontal="left" vertical="center" wrapText="1"/>
    </xf>
    <xf numFmtId="0" fontId="7" fillId="21" borderId="0" xfId="209" applyFont="1" applyFill="1" applyBorder="1" applyAlignment="1" applyProtection="1">
      <alignment horizontal="justify" vertical="top" wrapText="1"/>
      <protection locked="0"/>
    </xf>
    <xf numFmtId="164" fontId="5" fillId="21" borderId="2" xfId="347" applyNumberFormat="1" applyFont="1" applyFill="1" applyBorder="1" applyAlignment="1" applyProtection="1">
      <alignment horizontal="left"/>
      <protection locked="0"/>
    </xf>
    <xf numFmtId="0" fontId="6" fillId="21" borderId="0" xfId="209" applyFont="1" applyFill="1" applyAlignment="1" applyProtection="1">
      <alignment horizontal="left" vertical="top" wrapText="1"/>
      <protection locked="0"/>
    </xf>
    <xf numFmtId="168" fontId="102" fillId="21" borderId="2" xfId="59" applyNumberFormat="1" applyFont="1" applyFill="1" applyBorder="1" applyAlignment="1">
      <alignment horizontal="center"/>
    </xf>
    <xf numFmtId="0" fontId="15" fillId="21" borderId="2" xfId="0" applyFont="1" applyFill="1" applyBorder="1" applyAlignment="1">
      <alignment horizontal="center"/>
    </xf>
    <xf numFmtId="0" fontId="91" fillId="21" borderId="0" xfId="209" applyFont="1" applyFill="1" applyBorder="1" applyAlignment="1" applyProtection="1">
      <alignment horizontal="left" vertical="top" wrapText="1"/>
      <protection locked="0"/>
    </xf>
    <xf numFmtId="0" fontId="92" fillId="21" borderId="0" xfId="61" applyFont="1" applyFill="1" applyAlignment="1">
      <alignment horizontal="left" vertical="top" wrapText="1"/>
    </xf>
    <xf numFmtId="49" fontId="91" fillId="21" borderId="0" xfId="289" applyNumberFormat="1" applyFont="1" applyFill="1" applyBorder="1" applyAlignment="1">
      <alignment horizontal="left" vertical="top" wrapText="1"/>
      <protection locked="0"/>
    </xf>
    <xf numFmtId="49" fontId="3" fillId="21" borderId="2" xfId="209" applyNumberFormat="1" applyFont="1" applyFill="1" applyBorder="1" applyAlignment="1" applyProtection="1">
      <alignment horizontal="center"/>
      <protection locked="0"/>
    </xf>
    <xf numFmtId="218" fontId="102" fillId="21" borderId="2" xfId="59" applyNumberFormat="1" applyFont="1" applyFill="1" applyBorder="1" applyAlignment="1">
      <alignment horizontal="center"/>
    </xf>
    <xf numFmtId="218" fontId="15" fillId="21" borderId="2" xfId="0" applyNumberFormat="1" applyFont="1" applyFill="1" applyBorder="1" applyAlignment="1">
      <alignment horizontal="center"/>
    </xf>
    <xf numFmtId="0" fontId="89" fillId="21" borderId="27" xfId="209" applyFont="1" applyFill="1" applyBorder="1" applyAlignment="1" applyProtection="1">
      <alignment horizontal="center" vertical="top" readingOrder="1"/>
      <protection locked="0"/>
    </xf>
    <xf numFmtId="0" fontId="3" fillId="21" borderId="2" xfId="209" applyFont="1" applyFill="1" applyBorder="1" applyAlignment="1" applyProtection="1">
      <alignment horizontal="left"/>
      <protection locked="0"/>
    </xf>
    <xf numFmtId="209" fontId="102" fillId="21" borderId="2" xfId="59" applyNumberFormat="1" applyFont="1" applyFill="1" applyBorder="1" applyAlignment="1">
      <alignment horizontal="left"/>
    </xf>
    <xf numFmtId="0" fontId="15" fillId="21" borderId="2" xfId="0" applyFont="1" applyFill="1" applyBorder="1" applyAlignment="1">
      <alignment horizontal="left"/>
    </xf>
    <xf numFmtId="164" fontId="6" fillId="2" borderId="2" xfId="347" applyNumberFormat="1" applyFont="1" applyFill="1" applyBorder="1" applyAlignment="1" applyProtection="1">
      <alignment horizontal="left" vertical="center"/>
      <protection locked="0"/>
    </xf>
    <xf numFmtId="169" fontId="102" fillId="21" borderId="2" xfId="59" applyNumberFormat="1" applyFont="1" applyFill="1" applyBorder="1" applyAlignment="1">
      <alignment horizontal="left"/>
    </xf>
    <xf numFmtId="0" fontId="102" fillId="21" borderId="2" xfId="59" applyFont="1" applyFill="1" applyBorder="1" applyAlignment="1">
      <alignment horizontal="left"/>
    </xf>
    <xf numFmtId="49" fontId="3" fillId="21" borderId="2" xfId="209" applyNumberFormat="1" applyFont="1" applyFill="1" applyBorder="1" applyAlignment="1" applyProtection="1">
      <alignment horizontal="left"/>
      <protection locked="0"/>
    </xf>
    <xf numFmtId="0" fontId="76" fillId="21" borderId="0" xfId="0" applyFont="1" applyFill="1" applyAlignment="1">
      <alignment vertical="top" wrapText="1"/>
    </xf>
    <xf numFmtId="0" fontId="3" fillId="21" borderId="0" xfId="181" applyFont="1" applyFill="1" applyAlignment="1">
      <alignment vertical="top" wrapText="1"/>
    </xf>
    <xf numFmtId="0" fontId="15" fillId="21" borderId="0" xfId="0" applyFont="1" applyFill="1" applyAlignment="1">
      <alignment vertical="top" wrapText="1"/>
    </xf>
    <xf numFmtId="164" fontId="6" fillId="2" borderId="19" xfId="347" applyNumberFormat="1" applyFont="1" applyFill="1" applyBorder="1" applyAlignment="1" applyProtection="1">
      <alignment horizontal="left" vertical="center"/>
      <protection locked="0"/>
    </xf>
    <xf numFmtId="215" fontId="1" fillId="21" borderId="26" xfId="209" applyNumberFormat="1" applyFont="1" applyFill="1" applyBorder="1" applyAlignment="1">
      <alignment horizontal="left" vertical="top" wrapText="1"/>
    </xf>
    <xf numFmtId="0" fontId="76" fillId="21" borderId="0" xfId="0" applyFont="1" applyFill="1" applyAlignment="1">
      <alignment horizontal="right" vertical="top" wrapText="1"/>
    </xf>
    <xf numFmtId="0" fontId="1" fillId="21" borderId="26" xfId="209" applyFont="1" applyFill="1" applyBorder="1" applyAlignment="1">
      <alignment horizontal="left" vertical="top" wrapText="1"/>
    </xf>
    <xf numFmtId="4" fontId="101" fillId="21" borderId="0" xfId="337" applyFont="1" applyFill="1">
      <alignment horizontal="justify" vertical="top" wrapText="1" readingOrder="1"/>
      <protection locked="0"/>
    </xf>
    <xf numFmtId="4" fontId="92" fillId="2" borderId="2" xfId="335" applyFont="1" applyFill="1">
      <alignment vertical="center" readingOrder="1"/>
      <protection locked="0"/>
    </xf>
    <xf numFmtId="4" fontId="91" fillId="2" borderId="2" xfId="335" applyFont="1" applyFill="1">
      <alignment vertical="center" readingOrder="1"/>
      <protection locked="0"/>
    </xf>
    <xf numFmtId="217" fontId="114" fillId="21" borderId="2" xfId="59" applyNumberFormat="1" applyFont="1" applyFill="1" applyBorder="1" applyAlignment="1">
      <alignment horizontal="center"/>
    </xf>
    <xf numFmtId="217" fontId="82" fillId="21" borderId="2" xfId="0" applyNumberFormat="1" applyFont="1" applyFill="1" applyBorder="1" applyAlignment="1">
      <alignment horizontal="center"/>
    </xf>
    <xf numFmtId="49" fontId="100" fillId="21" borderId="0" xfId="336" applyFont="1" applyFill="1" applyBorder="1">
      <protection locked="0"/>
    </xf>
    <xf numFmtId="0" fontId="76" fillId="21" borderId="0" xfId="294" applyFont="1" applyFill="1" applyAlignment="1">
      <alignment horizontal="left" wrapText="1"/>
    </xf>
    <xf numFmtId="0" fontId="76" fillId="21" borderId="0" xfId="294" applyFont="1" applyFill="1" applyAlignment="1">
      <alignment horizontal="left" vertical="top" wrapText="1"/>
    </xf>
    <xf numFmtId="0" fontId="8" fillId="21" borderId="0" xfId="209" applyFont="1" applyFill="1" applyBorder="1" applyAlignment="1" applyProtection="1">
      <alignment horizontal="left" vertical="top" wrapText="1"/>
      <protection locked="0"/>
    </xf>
    <xf numFmtId="0" fontId="76" fillId="21" borderId="0" xfId="294" applyFont="1" applyFill="1">
      <alignment horizontal="left" vertical="top" wrapText="1"/>
    </xf>
    <xf numFmtId="164" fontId="76" fillId="2" borderId="2" xfId="347" applyNumberFormat="1" applyFont="1" applyFill="1" applyBorder="1" applyAlignment="1" applyProtection="1">
      <alignment horizontal="left" vertical="center"/>
      <protection locked="0"/>
    </xf>
    <xf numFmtId="0" fontId="99" fillId="21" borderId="26" xfId="209" applyFont="1" applyFill="1" applyBorder="1" applyAlignment="1">
      <alignment horizontal="left" vertical="top" wrapText="1"/>
    </xf>
    <xf numFmtId="4" fontId="79" fillId="21" borderId="0" xfId="288" applyNumberFormat="1" applyFont="1" applyFill="1" applyBorder="1" applyAlignment="1" applyProtection="1">
      <alignment horizontal="left" vertical="top" wrapText="1"/>
    </xf>
    <xf numFmtId="49" fontId="125" fillId="37" borderId="29" xfId="208" applyNumberFormat="1" applyFont="1" applyFill="1" applyBorder="1" applyAlignment="1">
      <alignment horizontal="center" vertical="center"/>
    </xf>
    <xf numFmtId="0" fontId="157" fillId="0" borderId="31" xfId="208" applyBorder="1" applyAlignment="1">
      <alignment vertical="center"/>
    </xf>
    <xf numFmtId="0" fontId="125" fillId="37" borderId="30" xfId="208" applyFont="1" applyFill="1" applyBorder="1" applyAlignment="1">
      <alignment vertical="center"/>
    </xf>
    <xf numFmtId="0" fontId="157" fillId="0" borderId="32" xfId="208" applyBorder="1" applyAlignment="1">
      <alignment vertical="center"/>
    </xf>
  </cellXfs>
  <cellStyles count="388">
    <cellStyle name="1.nadstr." xfId="1" xr:uid="{00000000-0005-0000-0000-000000000000}"/>
    <cellStyle name="10% Opis postavke ZD" xfId="2" xr:uid="{00000000-0005-0000-0000-000001000000}"/>
    <cellStyle name="2. nadstr." xfId="3" xr:uid="{00000000-0005-0000-0000-000002000000}"/>
    <cellStyle name="20 % – Poudarek1 2" xfId="4" xr:uid="{00000000-0005-0000-0000-000003000000}"/>
    <cellStyle name="20 % – Poudarek2 2" xfId="5" xr:uid="{00000000-0005-0000-0000-000004000000}"/>
    <cellStyle name="20 % – Poudarek3 2" xfId="6" xr:uid="{00000000-0005-0000-0000-000005000000}"/>
    <cellStyle name="20 % – Poudarek4 2" xfId="7" xr:uid="{00000000-0005-0000-0000-000006000000}"/>
    <cellStyle name="20 % – Poudarek5 2" xfId="8" xr:uid="{00000000-0005-0000-0000-000007000000}"/>
    <cellStyle name="20 % – Poudarek6 2" xfId="9" xr:uid="{00000000-0005-0000-0000-000008000000}"/>
    <cellStyle name="20% - Accent1" xfId="10" xr:uid="{00000000-0005-0000-0000-000009000000}"/>
    <cellStyle name="20% - Accent1 2" xfId="11" xr:uid="{00000000-0005-0000-0000-00000A000000}"/>
    <cellStyle name="20% - Accent2" xfId="12" xr:uid="{00000000-0005-0000-0000-00000B000000}"/>
    <cellStyle name="20% - Accent2 2" xfId="13" xr:uid="{00000000-0005-0000-0000-00000C000000}"/>
    <cellStyle name="20% - Accent3" xfId="14" xr:uid="{00000000-0005-0000-0000-00000D000000}"/>
    <cellStyle name="20% - Accent3 2" xfId="15" xr:uid="{00000000-0005-0000-0000-00000E000000}"/>
    <cellStyle name="20% - Accent4" xfId="16" xr:uid="{00000000-0005-0000-0000-00000F000000}"/>
    <cellStyle name="20% - Accent4 2" xfId="17" xr:uid="{00000000-0005-0000-0000-000010000000}"/>
    <cellStyle name="20% - Accent5" xfId="18" xr:uid="{00000000-0005-0000-0000-000011000000}"/>
    <cellStyle name="20% - Accent6" xfId="19" xr:uid="{00000000-0005-0000-0000-000012000000}"/>
    <cellStyle name="20% - Accent6 2" xfId="20" xr:uid="{00000000-0005-0000-0000-000013000000}"/>
    <cellStyle name="3.nadstr." xfId="21" xr:uid="{00000000-0005-0000-0000-000014000000}"/>
    <cellStyle name="4.nadstr." xfId="22" xr:uid="{00000000-0005-0000-0000-000015000000}"/>
    <cellStyle name="40 % – Poudarek1 2" xfId="23" xr:uid="{00000000-0005-0000-0000-000016000000}"/>
    <cellStyle name="40 % – Poudarek2 2" xfId="24" xr:uid="{00000000-0005-0000-0000-000017000000}"/>
    <cellStyle name="40 % – Poudarek3 2" xfId="25" xr:uid="{00000000-0005-0000-0000-000018000000}"/>
    <cellStyle name="40 % – Poudarek4 2" xfId="26" xr:uid="{00000000-0005-0000-0000-000019000000}"/>
    <cellStyle name="40 % – Poudarek5 2" xfId="27" xr:uid="{00000000-0005-0000-0000-00001A000000}"/>
    <cellStyle name="40 % – Poudarek6 2" xfId="28" xr:uid="{00000000-0005-0000-0000-00001B000000}"/>
    <cellStyle name="40% - Accent1" xfId="29" xr:uid="{00000000-0005-0000-0000-00001C000000}"/>
    <cellStyle name="40% - Accent1 2" xfId="30" xr:uid="{00000000-0005-0000-0000-00001D000000}"/>
    <cellStyle name="40% - Accent2" xfId="31" xr:uid="{00000000-0005-0000-0000-00001E000000}"/>
    <cellStyle name="40% - Accent3" xfId="32" xr:uid="{00000000-0005-0000-0000-00001F000000}"/>
    <cellStyle name="40% - Accent3 2" xfId="33" xr:uid="{00000000-0005-0000-0000-000020000000}"/>
    <cellStyle name="40% - Accent4" xfId="34" xr:uid="{00000000-0005-0000-0000-000021000000}"/>
    <cellStyle name="40% - Accent4 2" xfId="35" xr:uid="{00000000-0005-0000-0000-000022000000}"/>
    <cellStyle name="40% - Accent5" xfId="36" xr:uid="{00000000-0005-0000-0000-000023000000}"/>
    <cellStyle name="40% - Accent5 2" xfId="37" xr:uid="{00000000-0005-0000-0000-000024000000}"/>
    <cellStyle name="40% - Accent6" xfId="38" xr:uid="{00000000-0005-0000-0000-000025000000}"/>
    <cellStyle name="40% - Accent6 2" xfId="39" xr:uid="{00000000-0005-0000-0000-000026000000}"/>
    <cellStyle name="5.nadstr." xfId="40" xr:uid="{00000000-0005-0000-0000-000027000000}"/>
    <cellStyle name="60 % – Poudarek1 2" xfId="41" xr:uid="{00000000-0005-0000-0000-000028000000}"/>
    <cellStyle name="60 % – Poudarek2 2" xfId="42" xr:uid="{00000000-0005-0000-0000-000029000000}"/>
    <cellStyle name="60 % – Poudarek3 2" xfId="43" xr:uid="{00000000-0005-0000-0000-00002A000000}"/>
    <cellStyle name="60 % – Poudarek4 2" xfId="44" xr:uid="{00000000-0005-0000-0000-00002B000000}"/>
    <cellStyle name="60 % – Poudarek5 2" xfId="45" xr:uid="{00000000-0005-0000-0000-00002C000000}"/>
    <cellStyle name="60 % – Poudarek6 2" xfId="46" xr:uid="{00000000-0005-0000-0000-00002D000000}"/>
    <cellStyle name="60% - Accent1" xfId="47" xr:uid="{00000000-0005-0000-0000-00002E000000}"/>
    <cellStyle name="60% - Accent1 2" xfId="48" xr:uid="{00000000-0005-0000-0000-00002F000000}"/>
    <cellStyle name="60% - Accent2" xfId="49" xr:uid="{00000000-0005-0000-0000-000030000000}"/>
    <cellStyle name="60% - Accent2 2" xfId="50" xr:uid="{00000000-0005-0000-0000-000031000000}"/>
    <cellStyle name="60% - Accent3" xfId="51" xr:uid="{00000000-0005-0000-0000-000032000000}"/>
    <cellStyle name="60% - Accent3 2" xfId="52" xr:uid="{00000000-0005-0000-0000-000033000000}"/>
    <cellStyle name="60% - Accent4" xfId="53" xr:uid="{00000000-0005-0000-0000-000034000000}"/>
    <cellStyle name="60% - Accent4 2" xfId="54" xr:uid="{00000000-0005-0000-0000-000035000000}"/>
    <cellStyle name="60% - Accent5" xfId="55" xr:uid="{00000000-0005-0000-0000-000036000000}"/>
    <cellStyle name="60% - Accent5 2" xfId="56" xr:uid="{00000000-0005-0000-0000-000037000000}"/>
    <cellStyle name="60% - Accent6" xfId="57" xr:uid="{00000000-0005-0000-0000-000038000000}"/>
    <cellStyle name="60% - Accent6 2" xfId="58" xr:uid="{00000000-0005-0000-0000-000039000000}"/>
    <cellStyle name="A1_NASLOV" xfId="59" xr:uid="{00000000-0005-0000-0000-00003A000000}"/>
    <cellStyle name="AA_Middle_post." xfId="60" xr:uid="{00000000-0005-0000-0000-00003B000000}"/>
    <cellStyle name="AA_VMES" xfId="61" xr:uid="{00000000-0005-0000-0000-00003C000000}"/>
    <cellStyle name="Accent1" xfId="62" xr:uid="{00000000-0005-0000-0000-00003D000000}"/>
    <cellStyle name="Accent2" xfId="63" xr:uid="{00000000-0005-0000-0000-00003E000000}"/>
    <cellStyle name="Accent3" xfId="64" xr:uid="{00000000-0005-0000-0000-00003F000000}"/>
    <cellStyle name="Accent4" xfId="65" xr:uid="{00000000-0005-0000-0000-000040000000}"/>
    <cellStyle name="Accent5" xfId="66" xr:uid="{00000000-0005-0000-0000-000041000000}"/>
    <cellStyle name="Accent6" xfId="67" xr:uid="{00000000-0005-0000-0000-000042000000}"/>
    <cellStyle name="Bad" xfId="68" xr:uid="{00000000-0005-0000-0000-000043000000}"/>
    <cellStyle name="Calculation" xfId="69" xr:uid="{00000000-0005-0000-0000-000044000000}"/>
    <cellStyle name="Check Cell" xfId="70" xr:uid="{00000000-0005-0000-0000-000045000000}"/>
    <cellStyle name="Comma 2" xfId="71" xr:uid="{00000000-0005-0000-0000-000046000000}"/>
    <cellStyle name="Comma 2 2" xfId="72" xr:uid="{00000000-0005-0000-0000-000047000000}"/>
    <cellStyle name="Comma 3" xfId="73" xr:uid="{00000000-0005-0000-0000-000048000000}"/>
    <cellStyle name="Comma 6" xfId="74" xr:uid="{00000000-0005-0000-0000-000049000000}"/>
    <cellStyle name="Comma 7" xfId="75" xr:uid="{00000000-0005-0000-0000-00004A000000}"/>
    <cellStyle name="Comma0" xfId="76" xr:uid="{00000000-0005-0000-0000-00004B000000}"/>
    <cellStyle name="Currency 2" xfId="77" xr:uid="{00000000-0005-0000-0000-00004C000000}"/>
    <cellStyle name="Currency 3" xfId="78" xr:uid="{00000000-0005-0000-0000-00004D000000}"/>
    <cellStyle name="Currency 4" xfId="79" xr:uid="{00000000-0005-0000-0000-00004E000000}"/>
    <cellStyle name="Currency 5" xfId="80" xr:uid="{00000000-0005-0000-0000-00004F000000}"/>
    <cellStyle name="Currency 6" xfId="81" xr:uid="{00000000-0005-0000-0000-000050000000}"/>
    <cellStyle name="Currency0" xfId="82" xr:uid="{00000000-0005-0000-0000-000051000000}"/>
    <cellStyle name="DATA" xfId="83" xr:uid="{00000000-0005-0000-0000-000052000000}"/>
    <cellStyle name="dataf" xfId="84" xr:uid="{00000000-0005-0000-0000-000053000000}"/>
    <cellStyle name="datag" xfId="85" xr:uid="{00000000-0005-0000-0000-000054000000}"/>
    <cellStyle name="datag 2" xfId="86" xr:uid="{00000000-0005-0000-0000-000055000000}"/>
    <cellStyle name="Date" xfId="87" xr:uid="{00000000-0005-0000-0000-000056000000}"/>
    <cellStyle name="Denar [0]_V3 plin" xfId="88" xr:uid="{00000000-0005-0000-0000-000057000000}"/>
    <cellStyle name="Denar_V3 plin" xfId="89" xr:uid="{00000000-0005-0000-0000-000058000000}"/>
    <cellStyle name="Dezimal [0]_Tabelle1" xfId="90" xr:uid="{00000000-0005-0000-0000-000059000000}"/>
    <cellStyle name="Dezimal_Tabelle1" xfId="91" xr:uid="{00000000-0005-0000-0000-00005A000000}"/>
    <cellStyle name="Dobro 2" xfId="92" xr:uid="{00000000-0005-0000-0000-00005B000000}"/>
    <cellStyle name="Dobro 2 2" xfId="93" xr:uid="{00000000-0005-0000-0000-00005C000000}"/>
    <cellStyle name="Dobro 3" xfId="94" xr:uid="{00000000-0005-0000-0000-00005D000000}"/>
    <cellStyle name="Dobro 4" xfId="95" xr:uid="{00000000-0005-0000-0000-00005E000000}"/>
    <cellStyle name="Dobro 5" xfId="96" xr:uid="{00000000-0005-0000-0000-00005F000000}"/>
    <cellStyle name="Element-delo" xfId="97" xr:uid="{00000000-0005-0000-0000-000060000000}"/>
    <cellStyle name="Element-delo 2" xfId="98" xr:uid="{00000000-0005-0000-0000-000061000000}"/>
    <cellStyle name="Element-delo 3 2" xfId="99" xr:uid="{00000000-0005-0000-0000-000062000000}"/>
    <cellStyle name="Element-delo 5" xfId="100" xr:uid="{00000000-0005-0000-0000-000063000000}"/>
    <cellStyle name="Element-delo_HTZ IP 164 srednja zdravstvena šola Celje ci1151-1, BZ500+..." xfId="101" xr:uid="{00000000-0005-0000-0000-000064000000}"/>
    <cellStyle name="Euro" xfId="102" xr:uid="{00000000-0005-0000-0000-000065000000}"/>
    <cellStyle name="Excel Built-in Title" xfId="103" xr:uid="{00000000-0005-0000-0000-000066000000}"/>
    <cellStyle name="Explanatory Text" xfId="104" xr:uid="{00000000-0005-0000-0000-000067000000}"/>
    <cellStyle name="Fixed" xfId="105" xr:uid="{00000000-0005-0000-0000-000068000000}"/>
    <cellStyle name="Followed Hyperlink" xfId="106" xr:uid="{00000000-0005-0000-0000-000069000000}"/>
    <cellStyle name="general" xfId="107" xr:uid="{00000000-0005-0000-0000-00006A000000}"/>
    <cellStyle name="Good" xfId="108" xr:uid="{00000000-0005-0000-0000-00006B000000}"/>
    <cellStyle name="Good 2" xfId="109" xr:uid="{00000000-0005-0000-0000-00006C000000}"/>
    <cellStyle name="Heading" xfId="110" xr:uid="{00000000-0005-0000-0000-00006D000000}"/>
    <cellStyle name="Heading 1" xfId="111" xr:uid="{00000000-0005-0000-0000-00006E000000}"/>
    <cellStyle name="Heading 2" xfId="112" xr:uid="{00000000-0005-0000-0000-00006F000000}"/>
    <cellStyle name="Heading 3" xfId="113" xr:uid="{00000000-0005-0000-0000-000070000000}"/>
    <cellStyle name="Heading 4" xfId="114" xr:uid="{00000000-0005-0000-0000-000071000000}"/>
    <cellStyle name="Heading1" xfId="115" xr:uid="{00000000-0005-0000-0000-000072000000}"/>
    <cellStyle name="Heading2" xfId="116" xr:uid="{00000000-0005-0000-0000-000073000000}"/>
    <cellStyle name="Hiperpovezava" xfId="117" builtinId="8"/>
    <cellStyle name="Hiperpovezava 2" xfId="118" xr:uid="{00000000-0005-0000-0000-000075000000}"/>
    <cellStyle name="Hiperpovezava 2 2" xfId="119" xr:uid="{00000000-0005-0000-0000-000076000000}"/>
    <cellStyle name="Hiperpovezava 2 3" xfId="120" xr:uid="{00000000-0005-0000-0000-000077000000}"/>
    <cellStyle name="Hiperpovezava 2 4" xfId="121" xr:uid="{00000000-0005-0000-0000-000078000000}"/>
    <cellStyle name="Hiperpovezava 3" xfId="122" xr:uid="{00000000-0005-0000-0000-000079000000}"/>
    <cellStyle name="Hiperpovezava 4" xfId="123" xr:uid="{00000000-0005-0000-0000-00007A000000}"/>
    <cellStyle name="Hiperpovezava 5" xfId="124" xr:uid="{00000000-0005-0000-0000-00007B000000}"/>
    <cellStyle name="Hiperpovezava 6" xfId="125" xr:uid="{00000000-0005-0000-0000-00007C000000}"/>
    <cellStyle name="Hyperlink" xfId="126" xr:uid="{00000000-0005-0000-0000-00007D000000}"/>
    <cellStyle name="Hyperlink 2" xfId="127" xr:uid="{00000000-0005-0000-0000-00007E000000}"/>
    <cellStyle name="Hyperlink 3" xfId="128" xr:uid="{00000000-0005-0000-0000-00007F000000}"/>
    <cellStyle name="Input" xfId="129" xr:uid="{00000000-0005-0000-0000-000080000000}"/>
    <cellStyle name="Input 2" xfId="130" xr:uid="{00000000-0005-0000-0000-000081000000}"/>
    <cellStyle name="Item" xfId="131" xr:uid="{00000000-0005-0000-0000-000082000000}"/>
    <cellStyle name="Izhod 2" xfId="132" xr:uid="{00000000-0005-0000-0000-000083000000}"/>
    <cellStyle name="Keš" xfId="133" xr:uid="{00000000-0005-0000-0000-000084000000}"/>
    <cellStyle name="klet_1" xfId="134" xr:uid="{00000000-0005-0000-0000-000085000000}"/>
    <cellStyle name="Komma0" xfId="135" xr:uid="{00000000-0005-0000-0000-000086000000}"/>
    <cellStyle name="Linked Cell" xfId="136" xr:uid="{00000000-0005-0000-0000-000087000000}"/>
    <cellStyle name="Naslov 1 1" xfId="137" xr:uid="{00000000-0005-0000-0000-000088000000}"/>
    <cellStyle name="Naslov 1 1 1" xfId="138" xr:uid="{00000000-0005-0000-0000-000089000000}"/>
    <cellStyle name="Naslov 1 2" xfId="139" xr:uid="{00000000-0005-0000-0000-00008A000000}"/>
    <cellStyle name="Naslov 2 2" xfId="140" xr:uid="{00000000-0005-0000-0000-00008B000000}"/>
    <cellStyle name="Naslov 3 2" xfId="141" xr:uid="{00000000-0005-0000-0000-00008C000000}"/>
    <cellStyle name="Naslov 4 2" xfId="142" xr:uid="{00000000-0005-0000-0000-00008D000000}"/>
    <cellStyle name="Naslov 5" xfId="143" xr:uid="{00000000-0005-0000-0000-00008E000000}"/>
    <cellStyle name="Naslov sklopa" xfId="144" xr:uid="{00000000-0005-0000-0000-00008F000000}"/>
    <cellStyle name="naslov2" xfId="145" xr:uid="{00000000-0005-0000-0000-000090000000}"/>
    <cellStyle name="NASLOVI 2" xfId="146" xr:uid="{00000000-0005-0000-0000-000091000000}"/>
    <cellStyle name="NASLOVI 2 2" xfId="147" xr:uid="{00000000-0005-0000-0000-000092000000}"/>
    <cellStyle name="Navadno" xfId="0" builtinId="0" customBuiltin="1"/>
    <cellStyle name="Navadno 10" xfId="148" xr:uid="{00000000-0005-0000-0000-000094000000}"/>
    <cellStyle name="Navadno 10 10 10" xfId="149" xr:uid="{00000000-0005-0000-0000-000095000000}"/>
    <cellStyle name="Navadno 10 10 10 5" xfId="150" xr:uid="{00000000-0005-0000-0000-000096000000}"/>
    <cellStyle name="Navadno 10 111 10" xfId="151" xr:uid="{00000000-0005-0000-0000-000097000000}"/>
    <cellStyle name="Navadno 10 2" xfId="152" xr:uid="{00000000-0005-0000-0000-000098000000}"/>
    <cellStyle name="Navadno 103" xfId="153" xr:uid="{00000000-0005-0000-0000-000099000000}"/>
    <cellStyle name="Navadno 104" xfId="154" xr:uid="{00000000-0005-0000-0000-00009A000000}"/>
    <cellStyle name="Navadno 105" xfId="155" xr:uid="{00000000-0005-0000-0000-00009B000000}"/>
    <cellStyle name="Navadno 105 2" xfId="156" xr:uid="{00000000-0005-0000-0000-00009C000000}"/>
    <cellStyle name="Navadno 106 2" xfId="157" xr:uid="{00000000-0005-0000-0000-00009D000000}"/>
    <cellStyle name="Navadno 107" xfId="158" xr:uid="{00000000-0005-0000-0000-00009E000000}"/>
    <cellStyle name="Navadno 108" xfId="159" xr:uid="{00000000-0005-0000-0000-00009F000000}"/>
    <cellStyle name="Navadno 109" xfId="160" xr:uid="{00000000-0005-0000-0000-0000A0000000}"/>
    <cellStyle name="Navadno 11" xfId="161" xr:uid="{00000000-0005-0000-0000-0000A1000000}"/>
    <cellStyle name="Navadno 110" xfId="162" xr:uid="{00000000-0005-0000-0000-0000A2000000}"/>
    <cellStyle name="Navadno 111" xfId="163" xr:uid="{00000000-0005-0000-0000-0000A3000000}"/>
    <cellStyle name="Navadno 112 2" xfId="164" xr:uid="{00000000-0005-0000-0000-0000A4000000}"/>
    <cellStyle name="Navadno 113 2" xfId="165" xr:uid="{00000000-0005-0000-0000-0000A5000000}"/>
    <cellStyle name="Navadno 114 2" xfId="166" xr:uid="{00000000-0005-0000-0000-0000A6000000}"/>
    <cellStyle name="Navadno 115 2" xfId="167" xr:uid="{00000000-0005-0000-0000-0000A7000000}"/>
    <cellStyle name="Navadno 116 2" xfId="168" xr:uid="{00000000-0005-0000-0000-0000A8000000}"/>
    <cellStyle name="Navadno 119 2" xfId="169" xr:uid="{00000000-0005-0000-0000-0000A9000000}"/>
    <cellStyle name="Navadno 12" xfId="170" xr:uid="{00000000-0005-0000-0000-0000AA000000}"/>
    <cellStyle name="Navadno 121 2" xfId="171" xr:uid="{00000000-0005-0000-0000-0000AB000000}"/>
    <cellStyle name="Navadno 122 2" xfId="172" xr:uid="{00000000-0005-0000-0000-0000AC000000}"/>
    <cellStyle name="Navadno 13" xfId="173" xr:uid="{00000000-0005-0000-0000-0000AD000000}"/>
    <cellStyle name="Navadno 14" xfId="174" xr:uid="{00000000-0005-0000-0000-0000AE000000}"/>
    <cellStyle name="Navadno 15" xfId="175" xr:uid="{00000000-0005-0000-0000-0000AF000000}"/>
    <cellStyle name="Navadno 16" xfId="176" xr:uid="{00000000-0005-0000-0000-0000B0000000}"/>
    <cellStyle name="Navadno 17" xfId="177" xr:uid="{00000000-0005-0000-0000-0000B1000000}"/>
    <cellStyle name="Navadno 17 2" xfId="178" xr:uid="{00000000-0005-0000-0000-0000B2000000}"/>
    <cellStyle name="Navadno 18" xfId="179" xr:uid="{00000000-0005-0000-0000-0000B3000000}"/>
    <cellStyle name="Navadno 19" xfId="180" xr:uid="{00000000-0005-0000-0000-0000B4000000}"/>
    <cellStyle name="Navadno 2" xfId="181" xr:uid="{00000000-0005-0000-0000-0000B5000000}"/>
    <cellStyle name="Navadno 2 10" xfId="182" xr:uid="{00000000-0005-0000-0000-0000B6000000}"/>
    <cellStyle name="Navadno 2 100 2" xfId="183" xr:uid="{00000000-0005-0000-0000-0000B7000000}"/>
    <cellStyle name="Navadno 2 11" xfId="184" xr:uid="{00000000-0005-0000-0000-0000B8000000}"/>
    <cellStyle name="Navadno 2 12" xfId="185" xr:uid="{00000000-0005-0000-0000-0000B9000000}"/>
    <cellStyle name="Navadno 2 13" xfId="186" xr:uid="{00000000-0005-0000-0000-0000BA000000}"/>
    <cellStyle name="Navadno 2 14" xfId="187" xr:uid="{00000000-0005-0000-0000-0000BB000000}"/>
    <cellStyle name="Navadno 2 15" xfId="188" xr:uid="{00000000-0005-0000-0000-0000BC000000}"/>
    <cellStyle name="Navadno 2 2" xfId="189" xr:uid="{00000000-0005-0000-0000-0000BD000000}"/>
    <cellStyle name="Navadno 2 2 2" xfId="190" xr:uid="{00000000-0005-0000-0000-0000BE000000}"/>
    <cellStyle name="Navadno 2 2 2 2" xfId="191" xr:uid="{00000000-0005-0000-0000-0000BF000000}"/>
    <cellStyle name="Navadno 2 3" xfId="192" xr:uid="{00000000-0005-0000-0000-0000C0000000}"/>
    <cellStyle name="Navadno 2 4" xfId="193" xr:uid="{00000000-0005-0000-0000-0000C1000000}"/>
    <cellStyle name="Navadno 2 4 2" xfId="194" xr:uid="{00000000-0005-0000-0000-0000C2000000}"/>
    <cellStyle name="Navadno 2 5" xfId="195" xr:uid="{00000000-0005-0000-0000-0000C3000000}"/>
    <cellStyle name="Navadno 2 6" xfId="196" xr:uid="{00000000-0005-0000-0000-0000C4000000}"/>
    <cellStyle name="Navadno 2 6 2" xfId="197" xr:uid="{00000000-0005-0000-0000-0000C5000000}"/>
    <cellStyle name="Navadno 2 7" xfId="198" xr:uid="{00000000-0005-0000-0000-0000C6000000}"/>
    <cellStyle name="Navadno 2 8" xfId="199" xr:uid="{00000000-0005-0000-0000-0000C7000000}"/>
    <cellStyle name="Navadno 2 8 2" xfId="200" xr:uid="{00000000-0005-0000-0000-0000C8000000}"/>
    <cellStyle name="Navadno 2 8 3" xfId="201" xr:uid="{00000000-0005-0000-0000-0000C9000000}"/>
    <cellStyle name="Navadno 2 9" xfId="202" xr:uid="{00000000-0005-0000-0000-0000CA000000}"/>
    <cellStyle name="Navadno 20" xfId="203" xr:uid="{00000000-0005-0000-0000-0000CB000000}"/>
    <cellStyle name="Navadno 21" xfId="204" xr:uid="{00000000-0005-0000-0000-0000CC000000}"/>
    <cellStyle name="Navadno 22" xfId="205" xr:uid="{00000000-0005-0000-0000-0000CD000000}"/>
    <cellStyle name="Navadno 23" xfId="206" xr:uid="{00000000-0005-0000-0000-0000CE000000}"/>
    <cellStyle name="Navadno 24" xfId="207" xr:uid="{00000000-0005-0000-0000-0000CF000000}"/>
    <cellStyle name="Navadno 25" xfId="208" xr:uid="{00000000-0005-0000-0000-0000D0000000}"/>
    <cellStyle name="Navadno 3" xfId="209" xr:uid="{00000000-0005-0000-0000-0000D1000000}"/>
    <cellStyle name="Navadno 3 11" xfId="210" xr:uid="{00000000-0005-0000-0000-0000D2000000}"/>
    <cellStyle name="Navadno 3 111" xfId="211" xr:uid="{00000000-0005-0000-0000-0000D3000000}"/>
    <cellStyle name="Navadno 3 2" xfId="212" xr:uid="{00000000-0005-0000-0000-0000D4000000}"/>
    <cellStyle name="Navadno 3 2 2" xfId="213" xr:uid="{00000000-0005-0000-0000-0000D5000000}"/>
    <cellStyle name="Navadno 3 3" xfId="214" xr:uid="{00000000-0005-0000-0000-0000D6000000}"/>
    <cellStyle name="Navadno 3 3 2 2 2 2" xfId="215" xr:uid="{00000000-0005-0000-0000-0000D7000000}"/>
    <cellStyle name="Navadno 3 4" xfId="216" xr:uid="{00000000-0005-0000-0000-0000D8000000}"/>
    <cellStyle name="Navadno 3 5" xfId="217" xr:uid="{00000000-0005-0000-0000-0000D9000000}"/>
    <cellStyle name="Navadno 3 6" xfId="218" xr:uid="{00000000-0005-0000-0000-0000DA000000}"/>
    <cellStyle name="Navadno 4" xfId="219" xr:uid="{00000000-0005-0000-0000-0000DB000000}"/>
    <cellStyle name="Navadno 4 2" xfId="220" xr:uid="{00000000-0005-0000-0000-0000DC000000}"/>
    <cellStyle name="Navadno 4 2 2" xfId="221" xr:uid="{00000000-0005-0000-0000-0000DD000000}"/>
    <cellStyle name="Navadno 4 3" xfId="222" xr:uid="{00000000-0005-0000-0000-0000DE000000}"/>
    <cellStyle name="Navadno 5" xfId="223" xr:uid="{00000000-0005-0000-0000-0000DF000000}"/>
    <cellStyle name="Navadno 5 2" xfId="224" xr:uid="{00000000-0005-0000-0000-0000E0000000}"/>
    <cellStyle name="Navadno 5 2 2" xfId="225" xr:uid="{00000000-0005-0000-0000-0000E1000000}"/>
    <cellStyle name="Navadno 5 3" xfId="226" xr:uid="{00000000-0005-0000-0000-0000E2000000}"/>
    <cellStyle name="Navadno 6" xfId="227" xr:uid="{00000000-0005-0000-0000-0000E3000000}"/>
    <cellStyle name="Navadno 6 2" xfId="228" xr:uid="{00000000-0005-0000-0000-0000E4000000}"/>
    <cellStyle name="Navadno 6 3" xfId="229" xr:uid="{00000000-0005-0000-0000-0000E5000000}"/>
    <cellStyle name="Navadno 6 4" xfId="230" xr:uid="{00000000-0005-0000-0000-0000E6000000}"/>
    <cellStyle name="Navadno 7" xfId="231" xr:uid="{00000000-0005-0000-0000-0000E7000000}"/>
    <cellStyle name="Navadno 7 2" xfId="232" xr:uid="{00000000-0005-0000-0000-0000E8000000}"/>
    <cellStyle name="Navadno 71" xfId="233" xr:uid="{00000000-0005-0000-0000-0000E9000000}"/>
    <cellStyle name="Navadno 73" xfId="234" xr:uid="{00000000-0005-0000-0000-0000EA000000}"/>
    <cellStyle name="Navadno 75" xfId="235" xr:uid="{00000000-0005-0000-0000-0000EB000000}"/>
    <cellStyle name="Navadno 8" xfId="236" xr:uid="{00000000-0005-0000-0000-0000EC000000}"/>
    <cellStyle name="Navadno 82" xfId="237" xr:uid="{00000000-0005-0000-0000-0000ED000000}"/>
    <cellStyle name="Navadno 85" xfId="238" xr:uid="{00000000-0005-0000-0000-0000EE000000}"/>
    <cellStyle name="Navadno 9" xfId="239" xr:uid="{00000000-0005-0000-0000-0000EF000000}"/>
    <cellStyle name="Navadno 94 2" xfId="240" xr:uid="{00000000-0005-0000-0000-0000F0000000}"/>
    <cellStyle name="Navadno 95 2" xfId="241" xr:uid="{00000000-0005-0000-0000-0000F1000000}"/>
    <cellStyle name="Navadno 96" xfId="242" xr:uid="{00000000-0005-0000-0000-0000F2000000}"/>
    <cellStyle name="Navadno 99" xfId="243" xr:uid="{00000000-0005-0000-0000-0000F3000000}"/>
    <cellStyle name="Navadno_LG PZI popis strojne instalacije popravljen popis" xfId="244" xr:uid="{00000000-0005-0000-0000-0000F4000000}"/>
    <cellStyle name="Navadno_Popis_LENA_LEVEC_PGD" xfId="245" xr:uid="{00000000-0005-0000-0000-0000F5000000}"/>
    <cellStyle name="Navadno_POPISROGAŠKA" xfId="246" xr:uid="{00000000-0005-0000-0000-0000F6000000}"/>
    <cellStyle name="Navadno_POPISSIBKI_V2" xfId="247" xr:uid="{00000000-0005-0000-0000-0000F7000000}"/>
    <cellStyle name="Navadno_Prazen popis1" xfId="248" xr:uid="{00000000-0005-0000-0000-0000F8000000}"/>
    <cellStyle name="Navadno_TUS_Planet popis" xfId="249" xr:uid="{00000000-0005-0000-0000-0000F9000000}"/>
    <cellStyle name="Navadno_Volume 4 - BoQ - Tišina-gradb - cene-15-5 2 2" xfId="250" xr:uid="{00000000-0005-0000-0000-0000FA000000}"/>
    <cellStyle name="Navadno_Volume 4_CERO_Celje_1_Odlagaliçźe" xfId="251" xr:uid="{00000000-0005-0000-0000-0000FB000000}"/>
    <cellStyle name="Neutral" xfId="252" xr:uid="{00000000-0005-0000-0000-0000FC000000}"/>
    <cellStyle name="Nevtralno 2" xfId="253" xr:uid="{00000000-0005-0000-0000-0000FD000000}"/>
    <cellStyle name="Normal 10" xfId="254" xr:uid="{00000000-0005-0000-0000-0000FE000000}"/>
    <cellStyle name="Normal 10 2" xfId="255" xr:uid="{00000000-0005-0000-0000-0000FF000000}"/>
    <cellStyle name="Normal 10 3" xfId="256" xr:uid="{00000000-0005-0000-0000-000000010000}"/>
    <cellStyle name="Normal 11" xfId="257" xr:uid="{00000000-0005-0000-0000-000001010000}"/>
    <cellStyle name="Normal 11 2" xfId="258" xr:uid="{00000000-0005-0000-0000-000002010000}"/>
    <cellStyle name="Normal 19" xfId="259" xr:uid="{00000000-0005-0000-0000-000003010000}"/>
    <cellStyle name="normal 2" xfId="260" xr:uid="{00000000-0005-0000-0000-000004010000}"/>
    <cellStyle name="Normal 2 2" xfId="261" xr:uid="{00000000-0005-0000-0000-000005010000}"/>
    <cellStyle name="Normal 2 2 2" xfId="262" xr:uid="{00000000-0005-0000-0000-000006010000}"/>
    <cellStyle name="Normal 3" xfId="263" xr:uid="{00000000-0005-0000-0000-000007010000}"/>
    <cellStyle name="Normal 3 2" xfId="264" xr:uid="{00000000-0005-0000-0000-000008010000}"/>
    <cellStyle name="Normal 4" xfId="265" xr:uid="{00000000-0005-0000-0000-000009010000}"/>
    <cellStyle name="Normal 40" xfId="266" xr:uid="{00000000-0005-0000-0000-00000A010000}"/>
    <cellStyle name="Normal 42" xfId="267" xr:uid="{00000000-0005-0000-0000-00000B010000}"/>
    <cellStyle name="Normal 48" xfId="268" xr:uid="{00000000-0005-0000-0000-00000C010000}"/>
    <cellStyle name="Normal 49" xfId="269" xr:uid="{00000000-0005-0000-0000-00000D010000}"/>
    <cellStyle name="Normal 5" xfId="270" xr:uid="{00000000-0005-0000-0000-00000E010000}"/>
    <cellStyle name="Normal 5 2" xfId="271" xr:uid="{00000000-0005-0000-0000-00000F010000}"/>
    <cellStyle name="Normal 5 3" xfId="272" xr:uid="{00000000-0005-0000-0000-000010010000}"/>
    <cellStyle name="Normal 50" xfId="273" xr:uid="{00000000-0005-0000-0000-000011010000}"/>
    <cellStyle name="Normal 51" xfId="274" xr:uid="{00000000-0005-0000-0000-000012010000}"/>
    <cellStyle name="Normal 52" xfId="275" xr:uid="{00000000-0005-0000-0000-000013010000}"/>
    <cellStyle name="Normal 53" xfId="276" xr:uid="{00000000-0005-0000-0000-000014010000}"/>
    <cellStyle name="Normal 54" xfId="277" xr:uid="{00000000-0005-0000-0000-000015010000}"/>
    <cellStyle name="Normal 55" xfId="278" xr:uid="{00000000-0005-0000-0000-000016010000}"/>
    <cellStyle name="Normal 56" xfId="279" xr:uid="{00000000-0005-0000-0000-000017010000}"/>
    <cellStyle name="Normal 6" xfId="280" xr:uid="{00000000-0005-0000-0000-000018010000}"/>
    <cellStyle name="Normal 6 2" xfId="281" xr:uid="{00000000-0005-0000-0000-000019010000}"/>
    <cellStyle name="Normal 7" xfId="282" xr:uid="{00000000-0005-0000-0000-00001A010000}"/>
    <cellStyle name="Normal 7 2" xfId="283" xr:uid="{00000000-0005-0000-0000-00001B010000}"/>
    <cellStyle name="Normal 8" xfId="284" xr:uid="{00000000-0005-0000-0000-00001C010000}"/>
    <cellStyle name="Normal 8 2" xfId="285" xr:uid="{00000000-0005-0000-0000-00001D010000}"/>
    <cellStyle name="Normal 9" xfId="286" xr:uid="{00000000-0005-0000-0000-00001E010000}"/>
    <cellStyle name="Normal_04-033- NPK POPIS PZR-E" xfId="287" xr:uid="{00000000-0005-0000-0000-00001F010000}"/>
    <cellStyle name="Normal_1.3.2" xfId="288" xr:uid="{00000000-0005-0000-0000-000020010000}"/>
    <cellStyle name="Normal_STCA02p" xfId="289" xr:uid="{00000000-0005-0000-0000-000021010000}"/>
    <cellStyle name="Note" xfId="290" xr:uid="{00000000-0005-0000-0000-000022010000}"/>
    <cellStyle name="Odstotek 2" xfId="291" xr:uid="{00000000-0005-0000-0000-000023010000}"/>
    <cellStyle name="Odstotek 3" xfId="292" xr:uid="{00000000-0005-0000-0000-000024010000}"/>
    <cellStyle name="Opomba 2" xfId="293" xr:uid="{00000000-0005-0000-0000-000025010000}"/>
    <cellStyle name="Opombe - splošno" xfId="294" xr:uid="{00000000-0005-0000-0000-000026010000}"/>
    <cellStyle name="Opombe A1" xfId="295" xr:uid="{00000000-0005-0000-0000-000027010000}"/>
    <cellStyle name="Opozorilo 2" xfId="296" xr:uid="{00000000-0005-0000-0000-000028010000}"/>
    <cellStyle name="Output" xfId="297" xr:uid="{00000000-0005-0000-0000-000029010000}"/>
    <cellStyle name="Output 2" xfId="298" xr:uid="{00000000-0005-0000-0000-00002A010000}"/>
    <cellStyle name="Pojasnjevalno besedilo 2" xfId="299" xr:uid="{00000000-0005-0000-0000-00002B010000}"/>
    <cellStyle name="Postavka količina MIDDLE" xfId="300" xr:uid="{00000000-0005-0000-0000-00002C010000}"/>
    <cellStyle name="Poudarek1 2" xfId="301" xr:uid="{00000000-0005-0000-0000-00002D010000}"/>
    <cellStyle name="Poudarek2 2" xfId="302" xr:uid="{00000000-0005-0000-0000-00002E010000}"/>
    <cellStyle name="Poudarek3 2" xfId="303" xr:uid="{00000000-0005-0000-0000-00002F010000}"/>
    <cellStyle name="Poudarek4 2" xfId="304" xr:uid="{00000000-0005-0000-0000-000030010000}"/>
    <cellStyle name="Poudarek5 2" xfId="305" xr:uid="{00000000-0005-0000-0000-000031010000}"/>
    <cellStyle name="Poudarek6 2" xfId="306" xr:uid="{00000000-0005-0000-0000-000032010000}"/>
    <cellStyle name="Povezana celica 2" xfId="307" xr:uid="{00000000-0005-0000-0000-000033010000}"/>
    <cellStyle name="Preveri celico 2" xfId="308" xr:uid="{00000000-0005-0000-0000-000034010000}"/>
    <cellStyle name="pritličje" xfId="309" xr:uid="{00000000-0005-0000-0000-000035010000}"/>
    <cellStyle name="PRVA VRSTA Element delo" xfId="310" xr:uid="{00000000-0005-0000-0000-000036010000}"/>
    <cellStyle name="PRVA VRSTA Element delo 2" xfId="311" xr:uid="{00000000-0005-0000-0000-000037010000}"/>
    <cellStyle name="PZI popravek" xfId="312" xr:uid="{00000000-0005-0000-0000-000038010000}"/>
    <cellStyle name="Računanje 2" xfId="313" xr:uid="{00000000-0005-0000-0000-000039010000}"/>
    <cellStyle name="Result" xfId="314" xr:uid="{00000000-0005-0000-0000-00003A010000}"/>
    <cellStyle name="Result2" xfId="315" xr:uid="{00000000-0005-0000-0000-00003B010000}"/>
    <cellStyle name="Slabo 2" xfId="316" xr:uid="{00000000-0005-0000-0000-00003C010000}"/>
    <cellStyle name="Slog 1" xfId="317" xr:uid="{00000000-0005-0000-0000-00003D010000}"/>
    <cellStyle name="Slog 99 2" xfId="318" xr:uid="{00000000-0005-0000-0000-00003E010000}"/>
    <cellStyle name="Slog G" xfId="319" xr:uid="{00000000-0005-0000-0000-00003F010000}"/>
    <cellStyle name="Slog jb" xfId="320" xr:uid="{00000000-0005-0000-0000-000040010000}"/>
    <cellStyle name="Slog JB 10" xfId="321" xr:uid="{00000000-0005-0000-0000-000041010000}"/>
    <cellStyle name="Slog JB 11" xfId="322" xr:uid="{00000000-0005-0000-0000-000042010000}"/>
    <cellStyle name="Slog JB 2" xfId="323" xr:uid="{00000000-0005-0000-0000-000043010000}"/>
    <cellStyle name="Slog JB 3" xfId="324" xr:uid="{00000000-0005-0000-0000-000044010000}"/>
    <cellStyle name="Slog JB 4" xfId="325" xr:uid="{00000000-0005-0000-0000-000045010000}"/>
    <cellStyle name="Slog JB 5" xfId="326" xr:uid="{00000000-0005-0000-0000-000046010000}"/>
    <cellStyle name="Slog JB 6" xfId="327" xr:uid="{00000000-0005-0000-0000-000047010000}"/>
    <cellStyle name="Slog JB 7" xfId="328" xr:uid="{00000000-0005-0000-0000-000048010000}"/>
    <cellStyle name="Slog JB 7 2" xfId="329" xr:uid="{00000000-0005-0000-0000-000049010000}"/>
    <cellStyle name="Slog JB 8" xfId="330" xr:uid="{00000000-0005-0000-0000-00004A010000}"/>
    <cellStyle name="Slog JB 9" xfId="331" xr:uid="{00000000-0005-0000-0000-00004B010000}"/>
    <cellStyle name="Standaard_ADVIESPRIJSLIJST 20041" xfId="332" xr:uid="{00000000-0005-0000-0000-00004C010000}"/>
    <cellStyle name="Standard_Anpassen der Amortisation" xfId="333" xr:uid="{00000000-0005-0000-0000-00004D010000}"/>
    <cellStyle name="Style 1" xfId="334" xr:uid="{00000000-0005-0000-0000-00004E010000}"/>
    <cellStyle name="Svea_kolicina" xfId="335" xr:uid="{00000000-0005-0000-0000-00004F010000}"/>
    <cellStyle name="Svea_naslov" xfId="336" xr:uid="{00000000-0005-0000-0000-000050010000}"/>
    <cellStyle name="Svea_postavka" xfId="337" xr:uid="{00000000-0005-0000-0000-000051010000}"/>
    <cellStyle name="tekst-levo" xfId="338" xr:uid="{00000000-0005-0000-0000-000052010000}"/>
    <cellStyle name="tekst-levo 2" xfId="339" xr:uid="{00000000-0005-0000-0000-000053010000}"/>
    <cellStyle name="text-desno" xfId="340" xr:uid="{00000000-0005-0000-0000-000054010000}"/>
    <cellStyle name="text-desno 2" xfId="341" xr:uid="{00000000-0005-0000-0000-000055010000}"/>
    <cellStyle name="Title" xfId="342" xr:uid="{00000000-0005-0000-0000-000056010000}"/>
    <cellStyle name="Title 2" xfId="343" xr:uid="{00000000-0005-0000-0000-000057010000}"/>
    <cellStyle name="Total" xfId="344" xr:uid="{00000000-0005-0000-0000-000058010000}"/>
    <cellStyle name="update" xfId="345" xr:uid="{00000000-0005-0000-0000-000059010000}"/>
    <cellStyle name="Valuta (0)_344COMPU" xfId="346" xr:uid="{00000000-0005-0000-0000-00005A010000}"/>
    <cellStyle name="Valuta 2" xfId="347" xr:uid="{00000000-0005-0000-0000-00005B010000}"/>
    <cellStyle name="Valuta 2 2" xfId="348" xr:uid="{00000000-0005-0000-0000-00005C010000}"/>
    <cellStyle name="Valuta 2 3" xfId="349" xr:uid="{00000000-0005-0000-0000-00005D010000}"/>
    <cellStyle name="Vejica 2" xfId="350" xr:uid="{00000000-0005-0000-0000-00005E010000}"/>
    <cellStyle name="Vejica 2 10" xfId="351" xr:uid="{00000000-0005-0000-0000-00005F010000}"/>
    <cellStyle name="Vejica 2 11" xfId="352" xr:uid="{00000000-0005-0000-0000-000060010000}"/>
    <cellStyle name="Vejica 2 12" xfId="353" xr:uid="{00000000-0005-0000-0000-000061010000}"/>
    <cellStyle name="Vejica 2 13" xfId="354" xr:uid="{00000000-0005-0000-0000-000062010000}"/>
    <cellStyle name="Vejica 2 14" xfId="355" xr:uid="{00000000-0005-0000-0000-000063010000}"/>
    <cellStyle name="Vejica 2 15" xfId="356" xr:uid="{00000000-0005-0000-0000-000064010000}"/>
    <cellStyle name="Vejica 2 15 2" xfId="357" xr:uid="{00000000-0005-0000-0000-000065010000}"/>
    <cellStyle name="Vejica 2 16" xfId="358" xr:uid="{00000000-0005-0000-0000-000066010000}"/>
    <cellStyle name="Vejica 2 16 2" xfId="359" xr:uid="{00000000-0005-0000-0000-000067010000}"/>
    <cellStyle name="Vejica 2 17" xfId="360" xr:uid="{00000000-0005-0000-0000-000068010000}"/>
    <cellStyle name="Vejica 2 18" xfId="361" xr:uid="{00000000-0005-0000-0000-000069010000}"/>
    <cellStyle name="Vejica 2 18 2" xfId="362" xr:uid="{00000000-0005-0000-0000-00006A010000}"/>
    <cellStyle name="Vejica 2 19" xfId="363" xr:uid="{00000000-0005-0000-0000-00006B010000}"/>
    <cellStyle name="Vejica 2 2" xfId="364" xr:uid="{00000000-0005-0000-0000-00006C010000}"/>
    <cellStyle name="Vejica 2 20" xfId="365" xr:uid="{00000000-0005-0000-0000-00006D010000}"/>
    <cellStyle name="Vejica 2 21" xfId="366" xr:uid="{00000000-0005-0000-0000-00006E010000}"/>
    <cellStyle name="Vejica 2 3" xfId="367" xr:uid="{00000000-0005-0000-0000-00006F010000}"/>
    <cellStyle name="Vejica 2 4" xfId="368" xr:uid="{00000000-0005-0000-0000-000070010000}"/>
    <cellStyle name="Vejica 2 5" xfId="369" xr:uid="{00000000-0005-0000-0000-000071010000}"/>
    <cellStyle name="Vejica 2 6" xfId="370" xr:uid="{00000000-0005-0000-0000-000072010000}"/>
    <cellStyle name="Vejica 2 7" xfId="371" xr:uid="{00000000-0005-0000-0000-000073010000}"/>
    <cellStyle name="Vejica 2 8" xfId="372" xr:uid="{00000000-0005-0000-0000-000074010000}"/>
    <cellStyle name="Vejica 2 9" xfId="373" xr:uid="{00000000-0005-0000-0000-000075010000}"/>
    <cellStyle name="Vejica 3" xfId="374" xr:uid="{00000000-0005-0000-0000-000076010000}"/>
    <cellStyle name="Vejica 3 2" xfId="375" xr:uid="{00000000-0005-0000-0000-000077010000}"/>
    <cellStyle name="Vejica 3 3" xfId="376" xr:uid="{00000000-0005-0000-0000-000078010000}"/>
    <cellStyle name="Vejica 4" xfId="377" xr:uid="{00000000-0005-0000-0000-000079010000}"/>
    <cellStyle name="Vejica 5" xfId="378" xr:uid="{00000000-0005-0000-0000-00007A010000}"/>
    <cellStyle name="Vejica 6" xfId="379" xr:uid="{00000000-0005-0000-0000-00007B010000}"/>
    <cellStyle name="Vejica 7" xfId="380" xr:uid="{00000000-0005-0000-0000-00007C010000}"/>
    <cellStyle name="vmes_3" xfId="381" xr:uid="{00000000-0005-0000-0000-00007D010000}"/>
    <cellStyle name="Vmesni del 2" xfId="382" xr:uid="{00000000-0005-0000-0000-00007E010000}"/>
    <cellStyle name="Vnos 2" xfId="383" xr:uid="{00000000-0005-0000-0000-00007F010000}"/>
    <cellStyle name="Vsota 2" xfId="384" xr:uid="{00000000-0005-0000-0000-000080010000}"/>
    <cellStyle name="Währung [0]_Compiling Utility Macros" xfId="385" xr:uid="{00000000-0005-0000-0000-000081010000}"/>
    <cellStyle name="Währung_Compiling Utility Macros" xfId="386" xr:uid="{00000000-0005-0000-0000-000082010000}"/>
    <cellStyle name="Warning Text" xfId="387" xr:uid="{00000000-0005-0000-0000-000083010000}"/>
  </cellStyles>
  <dxfs count="4">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304800</xdr:colOff>
      <xdr:row>0</xdr:row>
      <xdr:rowOff>95250</xdr:rowOff>
    </xdr:from>
    <xdr:to>
      <xdr:col>4</xdr:col>
      <xdr:colOff>533400</xdr:colOff>
      <xdr:row>5</xdr:row>
      <xdr:rowOff>9525</xdr:rowOff>
    </xdr:to>
    <xdr:pic>
      <xdr:nvPicPr>
        <xdr:cNvPr id="2049" name="Slika 3">
          <a:extLst>
            <a:ext uri="{FF2B5EF4-FFF2-40B4-BE49-F238E27FC236}">
              <a16:creationId xmlns:a16="http://schemas.microsoft.com/office/drawing/2014/main" id="{00000000-0008-0000-0400-000001080000}"/>
            </a:ext>
          </a:extLst>
        </xdr:cNvPr>
        <xdr:cNvPicPr>
          <a:picLocks noChangeAspect="1"/>
        </xdr:cNvPicPr>
      </xdr:nvPicPr>
      <xdr:blipFill>
        <a:blip xmlns:r="http://schemas.openxmlformats.org/officeDocument/2006/relationships" r:embed="rId1" cstate="print"/>
        <a:srcRect l="26540" t="21484" r="57288" b="69997"/>
        <a:stretch>
          <a:fillRect/>
        </a:stretch>
      </xdr:blipFill>
      <xdr:spPr bwMode="auto">
        <a:xfrm>
          <a:off x="304800" y="95250"/>
          <a:ext cx="5505450" cy="819150"/>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ANIMATE\SECURE\Production\2D_REPNew2.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POPISI%202014/Mobile%20arch/PRIZIDEK%20ZD_CELJE/SKUPNA_REKAPITULACIJA_PRIZIDEK_ZD%20Celje_25.4_ex.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MAPA%202017/PLAN%20M%20_17/ZAGO&#381;EN/Popis%20del/2017-11-1_PZR_POPIS_NADSTRESNICA_APLAS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MAPA%202017/ARHITEKT%20ERNST/DOZIDAVA%20GHG/Popis%202017/marec_17/6.3.2017/7.3.2017_OCENA%20IN%20POPIS%20DEL_PRIZIDEK_GHG.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MAPA%202017/ARHITEKT%20ERNST/DOZIDAVA%20GHG/Popis%202017/PREDRA&#268;UN_DOZIDAVA%20GHG_9.1.2017.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MAPA%202016/ARHITEKT%20ERNST/GARA&#381;NA%20HI&#352;A/POPIS/GHG-POPIS%20DE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MAPA%202016/ARHITEKT%20ERNST/GARA&#381;NA%20HI&#352;A/POPIS/IZMERA_2_GHG_ver_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ST"/>
      <sheetName val="PRODUCTION REPORTS"/>
      <sheetName val="MASTER"/>
      <sheetName val="ANIMATION ONLY"/>
      <sheetName val="CONCEP-STREET"/>
      <sheetName val="ANIMATION COST FORECAST"/>
      <sheetName val="WEEKLY"/>
      <sheetName val="Sheet1"/>
      <sheetName val="EXTERNAL ANIMATION"/>
      <sheetName val="LMA"/>
      <sheetName val="1. Zem"/>
      <sheetName val="2. Bet"/>
      <sheetName val="List2"/>
      <sheetName val="Lis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_REKAPITULACIJA"/>
      <sheetName val="REK. GO DELA"/>
      <sheetName val="Splošne opombe"/>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_REKAPITULACIJA"/>
      <sheetName val="splošni opis GO"/>
      <sheetName val="SKUPNA_REKAPITULACIJA (2)"/>
      <sheetName val="Splošne opombe"/>
      <sheetName val="gradbena dela "/>
      <sheetName val="obrtna dela"/>
    </sheetNames>
    <sheetDataSet>
      <sheetData sheetId="0"/>
      <sheetData sheetId="1" refreshError="1"/>
      <sheetData sheetId="2"/>
      <sheetData sheetId="3" refreshError="1"/>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 REKAPITULACIJA "/>
      <sheetName val="A. Rekapitulacija GARAŽNA HIŠA"/>
      <sheetName val="B. Rekapitulacija POSLOVNI DEL"/>
      <sheetName val="REKAPITULACIJA GO DELA"/>
      <sheetName val="GO-rekapitulacija GARAŽNA HIŠA"/>
      <sheetName val="GO-rekapitulacija POSLOVNI DEL"/>
      <sheetName val="A1_Pripravljalna dela"/>
      <sheetName val="A2_Zemeljska dela "/>
      <sheetName val="A3_Betonska dela"/>
      <sheetName val="A4_Tesarska dela"/>
      <sheetName val="A5_Zidarska dela"/>
      <sheetName val="A6_Kanalizacija"/>
      <sheetName val="Krovsko-kleparska dela "/>
      <sheetName val="Ključavničarska dela"/>
      <sheetName val="Keramičarska dela"/>
      <sheetName val="PVC podi-tlaki"/>
      <sheetName val="Industrijski podi"/>
      <sheetName val="Notranja vrata"/>
      <sheetName val="Požarna vrata"/>
      <sheetName val="Avtomatska_vrata"/>
      <sheetName val="Okna"/>
      <sheetName val="Stene"/>
      <sheetName val="Suhomontažne stene"/>
      <sheetName val="FW50+SG_strukturno"/>
      <sheetName val="Slikopleskarska dela"/>
      <sheetName val="Pozarna oprema"/>
      <sheetName val="Razna dela"/>
      <sheetName val="Zunanje površine"/>
      <sheetName val="fa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ow r="35">
          <cell r="K35">
            <v>0.5</v>
          </cell>
          <cell r="P35">
            <v>0.5</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KUPNA REKAPITULACIJA "/>
      <sheetName val="Rekapitulacija-namembnost"/>
      <sheetName val="splosni opis GO"/>
      <sheetName val="GO REKAPITULACIJA"/>
      <sheetName val="A Gradbena dela"/>
      <sheetName val="B Obrtna dela"/>
      <sheetName val="ANALIZA CENE-KONTROLA"/>
      <sheetName val="fak"/>
    </sheetNames>
    <sheetDataSet>
      <sheetData sheetId="0"/>
      <sheetData sheetId="1" refreshError="1"/>
      <sheetData sheetId="2" refreshError="1"/>
      <sheetData sheetId="3" refreshError="1"/>
      <sheetData sheetId="4" refreshError="1"/>
      <sheetData sheetId="5" refreshError="1"/>
      <sheetData sheetId="6" refreshError="1"/>
      <sheetData sheetId="7"/>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RKIRNA HIŠA_GO"/>
      <sheetName val="izmere"/>
      <sheetName val="TLAKI"/>
      <sheetName val="List2"/>
      <sheetName val="formule"/>
      <sheetName val="List4"/>
      <sheetName val="List3"/>
    </sheetNames>
    <sheetDataSet>
      <sheetData sheetId="0"/>
      <sheetData sheetId="1"/>
      <sheetData sheetId="2"/>
      <sheetData sheetId="3">
        <row r="68">
          <cell r="C68" t="str">
            <v>BETTE_0408</v>
          </cell>
          <cell r="D68" t="str">
            <v>BETTE_0812</v>
          </cell>
          <cell r="E68">
            <v>0</v>
          </cell>
          <cell r="F68">
            <v>0</v>
          </cell>
          <cell r="G68" t="str">
            <v>OPTTE_04</v>
          </cell>
          <cell r="H68" t="str">
            <v>OPTTE_0408</v>
          </cell>
          <cell r="I68" t="str">
            <v>OPTTE_0812</v>
          </cell>
          <cell r="J68">
            <v>0</v>
          </cell>
          <cell r="K68">
            <v>0</v>
          </cell>
          <cell r="L68">
            <v>0</v>
          </cell>
        </row>
        <row r="69">
          <cell r="C69">
            <v>0</v>
          </cell>
          <cell r="D69">
            <v>0</v>
          </cell>
          <cell r="E69">
            <v>0</v>
          </cell>
          <cell r="F69">
            <v>0</v>
          </cell>
          <cell r="G69">
            <v>0</v>
          </cell>
          <cell r="H69">
            <v>0</v>
          </cell>
          <cell r="I69">
            <v>0</v>
          </cell>
          <cell r="J69">
            <v>0</v>
          </cell>
          <cell r="K69">
            <v>0</v>
          </cell>
          <cell r="L69">
            <v>0</v>
          </cell>
        </row>
        <row r="71">
          <cell r="C71" t="str">
            <v>beton</v>
          </cell>
          <cell r="D71">
            <v>0</v>
          </cell>
          <cell r="E71">
            <v>2470.1457267635783</v>
          </cell>
          <cell r="F71">
            <v>2997.128186136134</v>
          </cell>
          <cell r="G71">
            <v>0</v>
          </cell>
          <cell r="H71" t="str">
            <v>opaži</v>
          </cell>
          <cell r="I71">
            <v>0</v>
          </cell>
          <cell r="J71">
            <v>0</v>
          </cell>
          <cell r="K71">
            <v>0</v>
          </cell>
          <cell r="L71">
            <v>0</v>
          </cell>
        </row>
        <row r="72">
          <cell r="C72" t="str">
            <v>BETTE_2030</v>
          </cell>
          <cell r="D72" t="str">
            <v>BETTE_30</v>
          </cell>
          <cell r="E72" t="str">
            <v>skupaj</v>
          </cell>
          <cell r="F72" t="str">
            <v>skupaj</v>
          </cell>
          <cell r="G72" t="str">
            <v>OPTTE_1220</v>
          </cell>
          <cell r="H72" t="str">
            <v>OPTTE_2030</v>
          </cell>
          <cell r="I72" t="str">
            <v>OPTTE_30</v>
          </cell>
          <cell r="J72">
            <v>0</v>
          </cell>
          <cell r="K72" t="str">
            <v>skupaj</v>
          </cell>
          <cell r="L72" t="str">
            <v>skupaj</v>
          </cell>
        </row>
        <row r="73">
          <cell r="C73">
            <v>0</v>
          </cell>
          <cell r="D73">
            <v>2470.1457267635783</v>
          </cell>
          <cell r="E73">
            <v>0</v>
          </cell>
          <cell r="F73">
            <v>0</v>
          </cell>
          <cell r="G73">
            <v>0</v>
          </cell>
          <cell r="H73">
            <v>0</v>
          </cell>
          <cell r="I73">
            <v>2997.128186136134</v>
          </cell>
          <cell r="J73">
            <v>0</v>
          </cell>
          <cell r="K73">
            <v>0</v>
          </cell>
          <cell r="L73">
            <v>0</v>
          </cell>
        </row>
      </sheetData>
      <sheetData sheetId="4"/>
      <sheetData sheetId="5"/>
      <sheetData sheetId="6"/>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ERLINK PAGE"/>
      <sheetName val="IZK_tem"/>
      <sheetName val="izvl_beton"/>
      <sheetName val="OKNA_VRATA"/>
      <sheetName val="BETON"/>
      <sheetName val="FASADA"/>
      <sheetName val="SESTAVE"/>
      <sheetName val="PROSTOR "/>
      <sheetName val="izvl_jeklo"/>
      <sheetName val="ZIDOVI"/>
      <sheetName val="STENE"/>
      <sheetName val="IZVLEČEK LESA"/>
    </sheetNames>
    <sheetDataSet>
      <sheetData sheetId="0"/>
      <sheetData sheetId="1">
        <row r="64">
          <cell r="C64">
            <v>4.2</v>
          </cell>
          <cell r="D64">
            <v>3.79</v>
          </cell>
          <cell r="E64">
            <v>0.3</v>
          </cell>
          <cell r="F64">
            <v>0.3</v>
          </cell>
          <cell r="G64">
            <v>0.3</v>
          </cell>
          <cell r="H64">
            <v>0.3</v>
          </cell>
          <cell r="I64">
            <v>0.3</v>
          </cell>
          <cell r="J64">
            <v>0.3</v>
          </cell>
          <cell r="K64">
            <v>0.3</v>
          </cell>
          <cell r="L64">
            <v>0.3</v>
          </cell>
        </row>
        <row r="65">
          <cell r="C65">
            <v>0.8</v>
          </cell>
          <cell r="D65">
            <v>0.8</v>
          </cell>
          <cell r="E65">
            <v>0.3</v>
          </cell>
          <cell r="F65">
            <v>0.3</v>
          </cell>
          <cell r="G65">
            <v>0.3</v>
          </cell>
          <cell r="H65">
            <v>0.3</v>
          </cell>
          <cell r="I65">
            <v>0.3</v>
          </cell>
          <cell r="J65">
            <v>0.3</v>
          </cell>
          <cell r="K65">
            <v>0.3</v>
          </cell>
          <cell r="L65">
            <v>0.3</v>
          </cell>
        </row>
        <row r="66">
          <cell r="C66">
            <v>0.93</v>
          </cell>
          <cell r="D66">
            <v>0.93</v>
          </cell>
          <cell r="E66">
            <v>0.4</v>
          </cell>
          <cell r="F66">
            <v>0.4</v>
          </cell>
          <cell r="G66">
            <v>0.4</v>
          </cell>
          <cell r="H66">
            <v>0.4</v>
          </cell>
          <cell r="I66">
            <v>0.4</v>
          </cell>
          <cell r="J66">
            <v>0.4</v>
          </cell>
          <cell r="K66">
            <v>0.4</v>
          </cell>
          <cell r="L66">
            <v>0.4</v>
          </cell>
        </row>
      </sheetData>
      <sheetData sheetId="2"/>
      <sheetData sheetId="3"/>
      <sheetData sheetId="4"/>
      <sheetData sheetId="5"/>
      <sheetData sheetId="6"/>
      <sheetData sheetId="7"/>
      <sheetData sheetId="8"/>
      <sheetData sheetId="9"/>
      <sheetData sheetId="10"/>
      <sheetData sheetId="11"/>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22">
    <tabColor rgb="FFFFFF00"/>
  </sheetPr>
  <dimension ref="A1:N43"/>
  <sheetViews>
    <sheetView view="pageBreakPreview" zoomScale="80" zoomScaleSheetLayoutView="80" workbookViewId="0">
      <selection activeCell="B35" sqref="B35"/>
    </sheetView>
  </sheetViews>
  <sheetFormatPr defaultRowHeight="12.75"/>
  <cols>
    <col min="1" max="1" width="3.42578125" style="39" customWidth="1"/>
    <col min="2" max="2" width="34.5703125" style="15" customWidth="1"/>
    <col min="3" max="3" width="22" style="123" bestFit="1" customWidth="1"/>
    <col min="4" max="4" width="29.5703125" style="259" customWidth="1"/>
    <col min="5" max="5" width="1.140625" style="15" customWidth="1"/>
    <col min="6" max="10" width="1.28515625" style="15" customWidth="1"/>
    <col min="11" max="12" width="4.7109375" style="16" customWidth="1"/>
    <col min="13" max="14" width="9.140625" style="16"/>
    <col min="15" max="16384" width="9.140625" style="15"/>
  </cols>
  <sheetData>
    <row r="1" spans="1:14" s="148" customFormat="1">
      <c r="A1" s="145"/>
      <c r="B1" s="147"/>
      <c r="C1" s="230"/>
      <c r="D1" s="231"/>
    </row>
    <row r="2" spans="1:14" s="10" customFormat="1" ht="15">
      <c r="A2" s="38"/>
      <c r="B2" s="8" t="s">
        <v>328</v>
      </c>
      <c r="C2" s="745" t="s">
        <v>198</v>
      </c>
      <c r="D2" s="745"/>
      <c r="E2" s="9"/>
      <c r="F2" s="9"/>
      <c r="G2" s="9"/>
      <c r="H2" s="9"/>
      <c r="I2" s="9"/>
      <c r="J2" s="9"/>
      <c r="K2" s="6"/>
      <c r="L2" s="6"/>
      <c r="M2" s="6"/>
      <c r="N2" s="6"/>
    </row>
    <row r="3" spans="1:14" s="10" customFormat="1" ht="14.25">
      <c r="A3" s="38"/>
      <c r="B3" s="8"/>
      <c r="C3" s="745" t="s">
        <v>196</v>
      </c>
      <c r="D3" s="746"/>
      <c r="E3" s="11"/>
      <c r="F3" s="11"/>
      <c r="G3" s="11"/>
      <c r="H3" s="11"/>
      <c r="I3" s="11"/>
      <c r="J3" s="11"/>
      <c r="K3" s="6"/>
      <c r="L3" s="6"/>
      <c r="M3" s="6"/>
      <c r="N3" s="6"/>
    </row>
    <row r="4" spans="1:14" s="66" customFormat="1" ht="11.25">
      <c r="A4" s="63"/>
      <c r="B4" s="50"/>
      <c r="C4" s="747"/>
      <c r="D4" s="748"/>
      <c r="E4" s="64"/>
      <c r="F4" s="64"/>
      <c r="G4" s="64"/>
      <c r="H4" s="64"/>
      <c r="I4" s="64"/>
      <c r="J4" s="64"/>
      <c r="K4" s="65"/>
      <c r="L4" s="65"/>
      <c r="M4" s="65"/>
      <c r="N4" s="65"/>
    </row>
    <row r="5" spans="1:14" s="58" customFormat="1" ht="25.5" customHeight="1">
      <c r="A5" s="56"/>
      <c r="B5" s="8" t="s">
        <v>329</v>
      </c>
      <c r="C5" s="749" t="s">
        <v>197</v>
      </c>
      <c r="D5" s="749"/>
      <c r="E5" s="12"/>
      <c r="F5" s="12"/>
      <c r="G5" s="12"/>
      <c r="H5" s="12"/>
      <c r="I5" s="12"/>
      <c r="J5" s="12"/>
      <c r="K5" s="57"/>
      <c r="L5" s="57"/>
      <c r="M5" s="57"/>
      <c r="N5" s="57"/>
    </row>
    <row r="6" spans="1:14" s="66" customFormat="1" ht="11.25">
      <c r="A6" s="63"/>
      <c r="B6" s="50"/>
      <c r="C6" s="749"/>
      <c r="D6" s="749"/>
      <c r="E6" s="67"/>
      <c r="F6" s="67"/>
      <c r="G6" s="67"/>
      <c r="H6" s="67"/>
      <c r="I6" s="67"/>
      <c r="J6" s="67"/>
      <c r="K6" s="65"/>
      <c r="L6" s="65"/>
      <c r="M6" s="65"/>
      <c r="N6" s="65"/>
    </row>
    <row r="7" spans="1:14" s="66" customFormat="1" ht="8.25" customHeight="1">
      <c r="A7" s="63"/>
      <c r="B7" s="50"/>
      <c r="C7" s="232"/>
      <c r="D7" s="233"/>
      <c r="E7" s="67"/>
      <c r="F7" s="67"/>
      <c r="G7" s="67"/>
      <c r="H7" s="67"/>
      <c r="I7" s="67"/>
      <c r="J7" s="67"/>
      <c r="K7" s="65"/>
      <c r="L7" s="65"/>
      <c r="M7" s="65"/>
      <c r="N7" s="65"/>
    </row>
    <row r="8" spans="1:14" s="10" customFormat="1" ht="15">
      <c r="A8" s="38"/>
      <c r="B8" s="13" t="s">
        <v>330</v>
      </c>
      <c r="C8" s="753" t="s">
        <v>195</v>
      </c>
      <c r="D8" s="754"/>
      <c r="K8" s="6"/>
      <c r="L8" s="6"/>
      <c r="M8" s="6"/>
      <c r="N8" s="6"/>
    </row>
    <row r="9" spans="1:14" s="10" customFormat="1" ht="29.25">
      <c r="A9" s="38"/>
      <c r="B9" s="13" t="s">
        <v>331</v>
      </c>
      <c r="C9" s="752" t="s">
        <v>374</v>
      </c>
      <c r="D9" s="752"/>
      <c r="E9" s="14"/>
      <c r="F9" s="14"/>
      <c r="G9" s="14"/>
      <c r="H9" s="14"/>
      <c r="I9" s="14"/>
      <c r="J9" s="14"/>
      <c r="K9" s="6"/>
      <c r="L9" s="6"/>
      <c r="M9" s="6"/>
      <c r="N9" s="6"/>
    </row>
    <row r="10" spans="1:14" s="10" customFormat="1" ht="15">
      <c r="A10" s="38"/>
      <c r="B10" s="13" t="s">
        <v>332</v>
      </c>
      <c r="C10" s="755"/>
      <c r="D10" s="756"/>
      <c r="K10" s="6"/>
      <c r="L10" s="6"/>
      <c r="M10" s="6"/>
      <c r="N10" s="6"/>
    </row>
    <row r="11" spans="1:14" ht="15">
      <c r="B11" s="13" t="s">
        <v>333</v>
      </c>
      <c r="C11" s="234" t="s">
        <v>194</v>
      </c>
      <c r="D11" s="235"/>
    </row>
    <row r="12" spans="1:14">
      <c r="B12" s="18"/>
      <c r="C12" s="236"/>
      <c r="D12" s="237"/>
    </row>
    <row r="13" spans="1:14" s="60" customFormat="1" ht="12" thickBot="1">
      <c r="A13" s="59"/>
      <c r="B13" s="757"/>
      <c r="C13" s="757"/>
      <c r="D13" s="238"/>
      <c r="K13" s="61"/>
      <c r="L13" s="61"/>
      <c r="M13" s="61"/>
      <c r="N13" s="61"/>
    </row>
    <row r="14" spans="1:14" ht="21" thickBot="1">
      <c r="B14" s="742" t="s">
        <v>387</v>
      </c>
      <c r="C14" s="743"/>
      <c r="D14" s="743"/>
    </row>
    <row r="15" spans="1:14" s="51" customFormat="1" ht="11.25">
      <c r="A15" s="49"/>
      <c r="B15" s="62"/>
      <c r="C15" s="239"/>
      <c r="D15" s="240"/>
      <c r="K15" s="52"/>
      <c r="L15" s="52"/>
      <c r="M15" s="52"/>
      <c r="N15" s="52"/>
    </row>
    <row r="16" spans="1:14" ht="9" customHeight="1" thickBot="1">
      <c r="B16" s="24"/>
      <c r="C16" s="241"/>
      <c r="D16" s="171"/>
    </row>
    <row r="17" spans="1:14" ht="18.75" thickBot="1">
      <c r="B17" s="744" t="s">
        <v>353</v>
      </c>
      <c r="C17" s="744"/>
      <c r="D17" s="744"/>
    </row>
    <row r="18" spans="1:14" ht="14.25" customHeight="1">
      <c r="B18" s="24"/>
      <c r="C18" s="241"/>
      <c r="D18" s="171"/>
    </row>
    <row r="19" spans="1:14" ht="15">
      <c r="B19" s="25" t="s">
        <v>354</v>
      </c>
      <c r="C19" s="242"/>
      <c r="D19" s="172">
        <f>SUM(GO_rekapitulacija!F20)</f>
        <v>0</v>
      </c>
    </row>
    <row r="20" spans="1:14" s="176" customFormat="1" ht="6" customHeight="1">
      <c r="A20" s="173"/>
      <c r="B20" s="174"/>
      <c r="C20" s="243"/>
      <c r="D20" s="175"/>
    </row>
    <row r="21" spans="1:14" ht="15">
      <c r="B21" s="25" t="s">
        <v>355</v>
      </c>
      <c r="C21" s="242"/>
      <c r="D21" s="172">
        <f>SUM(GO_rekapitulacija!F22)</f>
        <v>0</v>
      </c>
    </row>
    <row r="22" spans="1:14" ht="15.75">
      <c r="A22" s="15"/>
      <c r="B22" s="44"/>
      <c r="C22" s="244"/>
      <c r="D22" s="206"/>
    </row>
    <row r="23" spans="1:14" s="46" customFormat="1" ht="15">
      <c r="A23" s="45"/>
      <c r="B23" s="214" t="s">
        <v>382</v>
      </c>
      <c r="C23" s="245"/>
      <c r="D23" s="180">
        <f>SUM(D19+D21)</f>
        <v>0</v>
      </c>
      <c r="K23" s="47"/>
      <c r="L23" s="47"/>
      <c r="M23" s="47"/>
      <c r="N23" s="47"/>
    </row>
    <row r="24" spans="1:14" s="46" customFormat="1" ht="15">
      <c r="A24" s="45"/>
      <c r="B24" s="215"/>
      <c r="C24" s="246"/>
      <c r="D24" s="209"/>
      <c r="K24" s="47"/>
      <c r="L24" s="47"/>
      <c r="M24" s="47"/>
      <c r="N24" s="47"/>
    </row>
    <row r="25" spans="1:14" ht="15">
      <c r="A25" s="15"/>
      <c r="B25" s="25" t="s">
        <v>383</v>
      </c>
      <c r="C25" s="242"/>
      <c r="D25" s="204">
        <f>'C.ELEKTRO rek.'!D39</f>
        <v>0</v>
      </c>
    </row>
    <row r="26" spans="1:14" s="179" customFormat="1" ht="11.25">
      <c r="A26" s="177"/>
      <c r="B26" s="178"/>
      <c r="C26" s="247"/>
      <c r="D26" s="205"/>
    </row>
    <row r="27" spans="1:14" s="16" customFormat="1" ht="15">
      <c r="B27" s="33" t="s">
        <v>384</v>
      </c>
      <c r="C27" s="248"/>
      <c r="D27" s="204">
        <f>'d1_STROJNE rek.'!D6</f>
        <v>0</v>
      </c>
    </row>
    <row r="28" spans="1:14" ht="15.75">
      <c r="A28" s="15"/>
      <c r="B28" s="44"/>
      <c r="C28" s="244"/>
      <c r="D28" s="206"/>
    </row>
    <row r="29" spans="1:14" s="46" customFormat="1" ht="15">
      <c r="A29" s="45"/>
      <c r="B29" s="216" t="s">
        <v>385</v>
      </c>
      <c r="C29" s="245"/>
      <c r="D29" s="180">
        <f>SUM(D25+D27)</f>
        <v>0</v>
      </c>
      <c r="K29" s="47"/>
      <c r="L29" s="47"/>
      <c r="M29" s="47"/>
      <c r="N29" s="47"/>
    </row>
    <row r="30" spans="1:14" ht="10.5" customHeight="1">
      <c r="A30" s="15"/>
      <c r="B30" s="25"/>
      <c r="C30" s="249"/>
      <c r="D30" s="207"/>
    </row>
    <row r="31" spans="1:14" s="179" customFormat="1" ht="11.25">
      <c r="A31" s="177"/>
      <c r="B31" s="181"/>
      <c r="C31" s="250"/>
      <c r="D31" s="208"/>
    </row>
    <row r="32" spans="1:14" s="46" customFormat="1" ht="15">
      <c r="A32" s="45"/>
      <c r="B32" s="751" t="s">
        <v>386</v>
      </c>
      <c r="C32" s="751"/>
      <c r="D32" s="180">
        <f>SUM(D23+D29)</f>
        <v>0</v>
      </c>
      <c r="K32" s="47"/>
      <c r="L32" s="47"/>
      <c r="M32" s="170"/>
      <c r="N32" s="47"/>
    </row>
    <row r="33" spans="1:14" s="46" customFormat="1" ht="15">
      <c r="A33" s="45"/>
      <c r="B33" s="215"/>
      <c r="C33" s="246"/>
      <c r="D33" s="209"/>
      <c r="K33" s="47"/>
      <c r="L33" s="47"/>
      <c r="M33" s="47"/>
      <c r="N33" s="47"/>
    </row>
    <row r="34" spans="1:14" s="54" customFormat="1" ht="12">
      <c r="A34" s="53"/>
      <c r="B34" s="217"/>
      <c r="C34" s="251"/>
      <c r="D34" s="252"/>
      <c r="K34" s="55"/>
      <c r="L34" s="55"/>
      <c r="M34" s="55"/>
      <c r="N34" s="55"/>
    </row>
    <row r="35" spans="1:14" s="21" customFormat="1" ht="15.75">
      <c r="A35" s="48"/>
      <c r="B35" s="215" t="s">
        <v>339</v>
      </c>
      <c r="C35" s="253">
        <v>0.22</v>
      </c>
      <c r="D35" s="218">
        <f>D32*0.22</f>
        <v>0</v>
      </c>
    </row>
    <row r="36" spans="1:14" s="54" customFormat="1" ht="12">
      <c r="A36" s="53"/>
      <c r="B36" s="219"/>
      <c r="C36" s="254"/>
      <c r="D36" s="255"/>
      <c r="K36" s="55"/>
      <c r="L36" s="55"/>
      <c r="M36" s="55"/>
      <c r="N36" s="55"/>
    </row>
    <row r="37" spans="1:14" ht="16.5" thickBot="1">
      <c r="B37" s="750" t="s">
        <v>19</v>
      </c>
      <c r="C37" s="750"/>
      <c r="D37" s="256">
        <f>D35+D32</f>
        <v>0</v>
      </c>
      <c r="E37" s="182"/>
    </row>
    <row r="38" spans="1:14" ht="15.75">
      <c r="B38" s="25"/>
      <c r="C38" s="242"/>
      <c r="D38" s="171"/>
    </row>
    <row r="39" spans="1:14" s="27" customFormat="1" ht="15.75">
      <c r="A39" s="41"/>
      <c r="B39" s="25" t="s">
        <v>391</v>
      </c>
      <c r="C39" s="257"/>
      <c r="D39" s="258"/>
      <c r="K39" s="28"/>
      <c r="L39" s="28"/>
      <c r="M39" s="28"/>
      <c r="N39" s="28"/>
    </row>
    <row r="40" spans="1:14" s="27" customFormat="1" ht="15.75">
      <c r="A40" s="41"/>
      <c r="B40" s="25" t="s">
        <v>392</v>
      </c>
      <c r="C40" s="257"/>
      <c r="D40" s="258"/>
      <c r="K40" s="28"/>
      <c r="L40" s="28"/>
      <c r="M40" s="28"/>
      <c r="N40" s="28"/>
    </row>
    <row r="41" spans="1:14">
      <c r="B41" s="229" t="s">
        <v>193</v>
      </c>
    </row>
    <row r="42" spans="1:14">
      <c r="B42" s="229" t="s">
        <v>192</v>
      </c>
    </row>
    <row r="43" spans="1:14">
      <c r="B43" s="229" t="s">
        <v>24</v>
      </c>
    </row>
  </sheetData>
  <mergeCells count="12">
    <mergeCell ref="B37:C37"/>
    <mergeCell ref="B32:C32"/>
    <mergeCell ref="C9:D9"/>
    <mergeCell ref="C8:D8"/>
    <mergeCell ref="C10:D10"/>
    <mergeCell ref="B13:C13"/>
    <mergeCell ref="B14:D14"/>
    <mergeCell ref="B17:D17"/>
    <mergeCell ref="C2:D2"/>
    <mergeCell ref="C3:D3"/>
    <mergeCell ref="C4:D4"/>
    <mergeCell ref="C5:D6"/>
  </mergeCells>
  <phoneticPr fontId="75" type="noConversion"/>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List3"/>
  <dimension ref="A1:C50"/>
  <sheetViews>
    <sheetView view="pageBreakPreview" zoomScale="60" zoomScaleNormal="100" workbookViewId="0">
      <selection activeCell="B43" sqref="B43"/>
    </sheetView>
  </sheetViews>
  <sheetFormatPr defaultRowHeight="12.75"/>
  <cols>
    <col min="1" max="1" width="9.140625" style="375"/>
    <col min="2" max="2" width="72.85546875" style="375" customWidth="1"/>
    <col min="3" max="16384" width="9.140625" style="375"/>
  </cols>
  <sheetData>
    <row r="1" spans="1:3" s="372" customFormat="1" ht="15.75">
      <c r="A1" s="369"/>
      <c r="B1" s="370" t="s">
        <v>453</v>
      </c>
      <c r="C1" s="371"/>
    </row>
    <row r="2" spans="1:3" s="372" customFormat="1" ht="38.25">
      <c r="A2" s="369"/>
      <c r="B2" s="373" t="s">
        <v>454</v>
      </c>
      <c r="C2" s="371"/>
    </row>
    <row r="3" spans="1:3" s="372" customFormat="1" ht="25.5">
      <c r="A3" s="369"/>
      <c r="B3" s="373" t="s">
        <v>455</v>
      </c>
      <c r="C3" s="371"/>
    </row>
    <row r="4" spans="1:3" s="372" customFormat="1" ht="25.5">
      <c r="A4" s="369"/>
      <c r="B4" s="373" t="s">
        <v>456</v>
      </c>
      <c r="C4" s="371"/>
    </row>
    <row r="5" spans="1:3" s="372" customFormat="1" ht="25.5">
      <c r="A5" s="369"/>
      <c r="B5" s="373" t="s">
        <v>457</v>
      </c>
      <c r="C5" s="371"/>
    </row>
    <row r="6" spans="1:3" s="372" customFormat="1" ht="51">
      <c r="A6" s="369"/>
      <c r="B6" s="373" t="s">
        <v>458</v>
      </c>
      <c r="C6" s="371"/>
    </row>
    <row r="7" spans="1:3" s="372" customFormat="1" ht="38.25">
      <c r="A7" s="369"/>
      <c r="B7" s="373" t="s">
        <v>459</v>
      </c>
      <c r="C7" s="371"/>
    </row>
    <row r="8" spans="1:3" s="372" customFormat="1" ht="51">
      <c r="A8" s="369"/>
      <c r="B8" s="373" t="s">
        <v>460</v>
      </c>
      <c r="C8" s="371"/>
    </row>
    <row r="9" spans="1:3" s="372" customFormat="1" ht="15.75">
      <c r="A9" s="369"/>
      <c r="B9" s="373" t="s">
        <v>461</v>
      </c>
      <c r="C9" s="371"/>
    </row>
    <row r="10" spans="1:3" s="372" customFormat="1" ht="38.25">
      <c r="A10" s="369"/>
      <c r="B10" s="373" t="s">
        <v>462</v>
      </c>
      <c r="C10" s="371"/>
    </row>
    <row r="11" spans="1:3" s="372" customFormat="1" ht="38.25">
      <c r="A11" s="369"/>
      <c r="B11" s="373" t="s">
        <v>463</v>
      </c>
      <c r="C11" s="371"/>
    </row>
    <row r="12" spans="1:3" s="372" customFormat="1" ht="38.25">
      <c r="A12" s="369"/>
      <c r="B12" s="373" t="s">
        <v>464</v>
      </c>
      <c r="C12" s="371"/>
    </row>
    <row r="13" spans="1:3" s="372" customFormat="1" ht="25.5">
      <c r="A13" s="369"/>
      <c r="B13" s="373" t="s">
        <v>465</v>
      </c>
      <c r="C13" s="371"/>
    </row>
    <row r="14" spans="1:3" s="372" customFormat="1" ht="25.5">
      <c r="A14" s="369"/>
      <c r="B14" s="373" t="s">
        <v>466</v>
      </c>
      <c r="C14" s="371"/>
    </row>
    <row r="15" spans="1:3" s="372" customFormat="1" ht="38.25">
      <c r="A15" s="369"/>
      <c r="B15" s="373" t="s">
        <v>467</v>
      </c>
      <c r="C15" s="371"/>
    </row>
    <row r="16" spans="1:3" s="372" customFormat="1" ht="51">
      <c r="A16" s="369"/>
      <c r="B16" s="373" t="s">
        <v>468</v>
      </c>
      <c r="C16" s="371"/>
    </row>
    <row r="17" spans="1:3" s="372" customFormat="1" ht="25.5">
      <c r="A17" s="369"/>
      <c r="B17" s="373" t="s">
        <v>469</v>
      </c>
      <c r="C17" s="371"/>
    </row>
    <row r="18" spans="1:3" s="372" customFormat="1" ht="25.5">
      <c r="A18" s="369"/>
      <c r="B18" s="373" t="s">
        <v>470</v>
      </c>
      <c r="C18" s="371"/>
    </row>
    <row r="19" spans="1:3" s="372" customFormat="1" ht="51">
      <c r="A19" s="369"/>
      <c r="B19" s="373" t="s">
        <v>471</v>
      </c>
      <c r="C19" s="371"/>
    </row>
    <row r="20" spans="1:3" s="372" customFormat="1" ht="89.25">
      <c r="A20" s="369"/>
      <c r="B20" s="373" t="s">
        <v>472</v>
      </c>
      <c r="C20" s="371"/>
    </row>
    <row r="21" spans="1:3" s="372" customFormat="1" ht="361.5" customHeight="1">
      <c r="A21" s="369"/>
      <c r="B21" s="373" t="s">
        <v>320</v>
      </c>
      <c r="C21" s="371"/>
    </row>
    <row r="22" spans="1:3" s="372" customFormat="1" ht="51">
      <c r="A22" s="369"/>
      <c r="B22" s="373" t="s">
        <v>45</v>
      </c>
      <c r="C22" s="371"/>
    </row>
    <row r="23" spans="1:3" s="372" customFormat="1" ht="140.25">
      <c r="A23" s="369"/>
      <c r="B23" s="373" t="s">
        <v>46</v>
      </c>
      <c r="C23" s="371"/>
    </row>
    <row r="24" spans="1:3" s="372" customFormat="1" ht="15.75">
      <c r="A24" s="369"/>
      <c r="B24" s="373"/>
      <c r="C24" s="371"/>
    </row>
    <row r="25" spans="1:3" s="372" customFormat="1" ht="15.75">
      <c r="A25" s="369"/>
      <c r="B25" s="370" t="s">
        <v>47</v>
      </c>
      <c r="C25" s="371"/>
    </row>
    <row r="26" spans="1:3" s="372" customFormat="1" ht="15.75">
      <c r="A26" s="369"/>
      <c r="B26" s="373" t="s">
        <v>48</v>
      </c>
      <c r="C26" s="371"/>
    </row>
    <row r="27" spans="1:3" s="372" customFormat="1" ht="15.75">
      <c r="A27" s="369"/>
      <c r="B27" s="373" t="s">
        <v>49</v>
      </c>
      <c r="C27" s="371"/>
    </row>
    <row r="28" spans="1:3" s="372" customFormat="1" ht="15.75">
      <c r="A28" s="369"/>
      <c r="B28" s="373" t="s">
        <v>50</v>
      </c>
      <c r="C28" s="371"/>
    </row>
    <row r="29" spans="1:3" s="372" customFormat="1" ht="15.75">
      <c r="A29" s="369"/>
      <c r="B29" s="373" t="s">
        <v>51</v>
      </c>
      <c r="C29" s="371"/>
    </row>
    <row r="30" spans="1:3" s="372" customFormat="1" ht="25.5">
      <c r="A30" s="369"/>
      <c r="B30" s="373" t="s">
        <v>52</v>
      </c>
      <c r="C30" s="371"/>
    </row>
    <row r="31" spans="1:3" s="372" customFormat="1" ht="25.5">
      <c r="A31" s="369"/>
      <c r="B31" s="373" t="s">
        <v>53</v>
      </c>
      <c r="C31" s="371"/>
    </row>
    <row r="32" spans="1:3" s="372" customFormat="1" ht="15.75">
      <c r="A32" s="369"/>
      <c r="B32" s="373" t="s">
        <v>54</v>
      </c>
      <c r="C32" s="371"/>
    </row>
    <row r="33" spans="1:3" s="372" customFormat="1" ht="25.5">
      <c r="A33" s="369"/>
      <c r="B33" s="373" t="s">
        <v>55</v>
      </c>
      <c r="C33" s="371"/>
    </row>
    <row r="34" spans="1:3" s="372" customFormat="1" ht="15.75">
      <c r="A34" s="369"/>
      <c r="B34" s="373" t="s">
        <v>56</v>
      </c>
      <c r="C34" s="371"/>
    </row>
    <row r="35" spans="1:3" s="372" customFormat="1" ht="15.75">
      <c r="A35" s="369"/>
      <c r="B35" s="373" t="s">
        <v>57</v>
      </c>
      <c r="C35" s="371"/>
    </row>
    <row r="36" spans="1:3" s="372" customFormat="1" ht="51">
      <c r="A36" s="369"/>
      <c r="B36" s="373" t="s">
        <v>58</v>
      </c>
      <c r="C36" s="371"/>
    </row>
    <row r="37" spans="1:3" s="372" customFormat="1" ht="15.75">
      <c r="A37" s="369"/>
      <c r="B37" s="373" t="s">
        <v>59</v>
      </c>
      <c r="C37" s="371"/>
    </row>
    <row r="38" spans="1:3" s="372" customFormat="1" ht="25.5">
      <c r="A38" s="369"/>
      <c r="B38" s="373" t="s">
        <v>60</v>
      </c>
      <c r="C38" s="371"/>
    </row>
    <row r="39" spans="1:3" s="372" customFormat="1" ht="15.75">
      <c r="A39" s="369"/>
      <c r="B39" s="373" t="s">
        <v>61</v>
      </c>
      <c r="C39" s="371"/>
    </row>
    <row r="40" spans="1:3" s="372" customFormat="1" ht="15.75">
      <c r="A40" s="369"/>
      <c r="B40" s="373" t="s">
        <v>62</v>
      </c>
      <c r="C40" s="371"/>
    </row>
    <row r="41" spans="1:3" s="372" customFormat="1" ht="15.75">
      <c r="A41" s="369"/>
      <c r="B41" s="373" t="s">
        <v>63</v>
      </c>
      <c r="C41" s="371"/>
    </row>
    <row r="42" spans="1:3" s="372" customFormat="1" ht="15.75">
      <c r="A42" s="369"/>
      <c r="B42" s="373" t="s">
        <v>64</v>
      </c>
      <c r="C42" s="371"/>
    </row>
    <row r="43" spans="1:3" s="372" customFormat="1" ht="15.75">
      <c r="A43" s="369"/>
      <c r="B43" s="373" t="s">
        <v>65</v>
      </c>
      <c r="C43" s="371"/>
    </row>
    <row r="44" spans="1:3" s="372" customFormat="1" ht="15.75">
      <c r="A44" s="369"/>
      <c r="B44" s="373" t="s">
        <v>66</v>
      </c>
      <c r="C44" s="371"/>
    </row>
    <row r="45" spans="1:3" s="372" customFormat="1" ht="15.75">
      <c r="A45" s="369"/>
      <c r="B45" s="373" t="s">
        <v>67</v>
      </c>
      <c r="C45" s="371"/>
    </row>
    <row r="46" spans="1:3" s="372" customFormat="1" ht="25.5">
      <c r="A46" s="369"/>
      <c r="B46" s="373" t="s">
        <v>68</v>
      </c>
      <c r="C46" s="371"/>
    </row>
    <row r="47" spans="1:3" s="372" customFormat="1" ht="15.75">
      <c r="A47" s="369"/>
      <c r="B47" s="374" t="s">
        <v>69</v>
      </c>
      <c r="C47" s="371"/>
    </row>
    <row r="48" spans="1:3" s="372" customFormat="1" ht="25.5">
      <c r="A48" s="369"/>
      <c r="B48" s="374" t="s">
        <v>70</v>
      </c>
      <c r="C48" s="371"/>
    </row>
    <row r="49" spans="1:3" s="372" customFormat="1" ht="15.75">
      <c r="A49" s="369"/>
      <c r="B49" s="373" t="s">
        <v>71</v>
      </c>
      <c r="C49" s="371"/>
    </row>
    <row r="50" spans="1:3" s="372" customFormat="1" ht="25.5">
      <c r="A50" s="369"/>
      <c r="B50" s="373" t="s">
        <v>72</v>
      </c>
      <c r="C50" s="371"/>
    </row>
  </sheetData>
  <phoneticPr fontId="75" type="noConversion"/>
  <pageMargins left="0.74803149606299213" right="0.74803149606299213" top="0.98425196850393704" bottom="0.98425196850393704" header="0" footer="0"/>
  <pageSetup paperSize="9" scale="73" orientation="portrait" horizontalDpi="300" verticalDpi="300" r:id="rId1"/>
  <headerFooter alignWithMargins="0">
    <oddFooter>&amp;L&amp;F, &amp;A&amp;R&amp;P/&amp;N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List5"/>
  <dimension ref="A1:J182"/>
  <sheetViews>
    <sheetView view="pageBreakPreview" zoomScale="85" zoomScaleNormal="85" zoomScaleSheetLayoutView="85" workbookViewId="0">
      <pane ySplit="7" topLeftCell="A158" activePane="bottomLeft" state="frozen"/>
      <selection activeCell="B43" sqref="B43"/>
      <selection pane="bottomLeft" activeCell="B22" sqref="B22"/>
    </sheetView>
  </sheetViews>
  <sheetFormatPr defaultColWidth="9" defaultRowHeight="12.75"/>
  <cols>
    <col min="1" max="1" width="9" style="404"/>
    <col min="2" max="2" width="48" style="405" customWidth="1"/>
    <col min="3" max="3" width="9" style="406"/>
    <col min="4" max="4" width="6" style="406" bestFit="1" customWidth="1"/>
    <col min="5" max="6" width="13.140625" style="407" customWidth="1"/>
    <col min="7" max="16384" width="9" style="407"/>
  </cols>
  <sheetData>
    <row r="1" spans="1:10" s="381" customFormat="1" ht="15">
      <c r="A1" s="376"/>
      <c r="B1" s="377" t="str">
        <f>'D_STROJNE-naslovnica'!B13</f>
        <v>UKC MARIBOR, Ljubljanska cesta 5, MARIBOR</v>
      </c>
      <c r="C1" s="378"/>
      <c r="D1" s="379"/>
      <c r="E1" s="380"/>
      <c r="F1" s="379"/>
      <c r="G1" s="380"/>
    </row>
    <row r="2" spans="1:10" s="381" customFormat="1" ht="15">
      <c r="A2" s="382"/>
      <c r="B2" s="383" t="str">
        <f>'D_STROJNE-naslovnica'!B16</f>
        <v>URGENTNI CENTER V UKC MARIBOR - Vgradnja CT aparata</v>
      </c>
      <c r="C2" s="378"/>
      <c r="D2" s="379"/>
      <c r="E2" s="380"/>
      <c r="F2" s="379"/>
      <c r="G2" s="380"/>
    </row>
    <row r="3" spans="1:10" s="381" customFormat="1" ht="15">
      <c r="A3" s="384"/>
      <c r="B3" s="385" t="str">
        <f>'D_STROJNE-naslovnica'!B17</f>
        <v>Št. Načrta : REM-390/2019</v>
      </c>
      <c r="C3" s="378"/>
      <c r="D3" s="379"/>
      <c r="E3" s="380"/>
      <c r="F3" s="379"/>
      <c r="G3" s="380"/>
    </row>
    <row r="4" spans="1:10" s="381" customFormat="1" ht="12.95" customHeight="1">
      <c r="A4" s="808" t="s">
        <v>394</v>
      </c>
      <c r="B4" s="810" t="s">
        <v>448</v>
      </c>
      <c r="C4" s="386"/>
      <c r="D4" s="386"/>
      <c r="E4" s="387"/>
      <c r="F4" s="388"/>
      <c r="G4" s="387"/>
      <c r="H4" s="388"/>
      <c r="I4" s="389"/>
      <c r="J4" s="390"/>
    </row>
    <row r="5" spans="1:10" s="381" customFormat="1" ht="12.95" customHeight="1">
      <c r="A5" s="809"/>
      <c r="B5" s="811"/>
      <c r="C5" s="391"/>
      <c r="D5" s="391"/>
      <c r="E5" s="390"/>
      <c r="F5" s="388"/>
      <c r="G5" s="390"/>
      <c r="H5" s="388"/>
      <c r="I5" s="389"/>
      <c r="J5" s="390"/>
    </row>
    <row r="6" spans="1:10" s="398" customFormat="1">
      <c r="A6" s="392"/>
      <c r="B6" s="393"/>
      <c r="C6" s="394"/>
      <c r="D6" s="395"/>
      <c r="E6" s="396"/>
      <c r="F6" s="396"/>
      <c r="G6" s="397"/>
    </row>
    <row r="7" spans="1:10" s="403" customFormat="1">
      <c r="A7" s="399"/>
      <c r="B7" s="400" t="s">
        <v>73</v>
      </c>
      <c r="C7" s="401" t="s">
        <v>74</v>
      </c>
      <c r="D7" s="401" t="s">
        <v>75</v>
      </c>
      <c r="E7" s="402" t="s">
        <v>76</v>
      </c>
      <c r="F7" s="402" t="s">
        <v>446</v>
      </c>
    </row>
    <row r="8" spans="1:10" s="408" customFormat="1">
      <c r="A8" s="404"/>
      <c r="B8" s="405"/>
      <c r="C8" s="406"/>
      <c r="D8" s="406"/>
      <c r="E8" s="407"/>
      <c r="F8" s="407"/>
    </row>
    <row r="9" spans="1:10">
      <c r="B9" s="393" t="s">
        <v>77</v>
      </c>
    </row>
    <row r="11" spans="1:10" ht="28.5">
      <c r="A11" s="409">
        <v>1.01</v>
      </c>
      <c r="B11" s="410" t="s">
        <v>78</v>
      </c>
      <c r="C11" s="411"/>
      <c r="D11" s="411"/>
      <c r="E11" s="412"/>
      <c r="F11" s="412"/>
    </row>
    <row r="12" spans="1:10" ht="71.25">
      <c r="A12" s="413"/>
      <c r="B12" s="414" t="s">
        <v>79</v>
      </c>
      <c r="C12" s="415"/>
      <c r="D12" s="415"/>
      <c r="E12" s="416"/>
      <c r="F12" s="416"/>
    </row>
    <row r="13" spans="1:10" ht="85.5">
      <c r="A13" s="413"/>
      <c r="B13" s="414" t="s">
        <v>80</v>
      </c>
      <c r="C13" s="415"/>
      <c r="D13" s="415"/>
      <c r="E13" s="416"/>
      <c r="F13" s="416"/>
    </row>
    <row r="14" spans="1:10" ht="57">
      <c r="A14" s="413"/>
      <c r="B14" s="414" t="s">
        <v>81</v>
      </c>
      <c r="C14" s="415"/>
      <c r="D14" s="415"/>
      <c r="E14" s="416"/>
      <c r="F14" s="416"/>
    </row>
    <row r="15" spans="1:10" ht="99.75">
      <c r="A15" s="413"/>
      <c r="B15" s="414" t="s">
        <v>82</v>
      </c>
      <c r="C15" s="415"/>
      <c r="D15" s="415"/>
      <c r="E15" s="416"/>
      <c r="F15" s="416"/>
    </row>
    <row r="16" spans="1:10" ht="185.25">
      <c r="A16" s="413"/>
      <c r="B16" s="414" t="s">
        <v>83</v>
      </c>
      <c r="C16" s="415"/>
      <c r="D16" s="415"/>
      <c r="E16" s="416"/>
      <c r="F16" s="416"/>
    </row>
    <row r="17" spans="1:6" ht="213.75">
      <c r="A17" s="413"/>
      <c r="B17" s="414" t="s">
        <v>84</v>
      </c>
      <c r="C17" s="415"/>
      <c r="D17" s="415"/>
      <c r="E17" s="416"/>
      <c r="F17" s="416"/>
    </row>
    <row r="18" spans="1:6" ht="30">
      <c r="A18" s="413"/>
      <c r="B18" s="414" t="s">
        <v>85</v>
      </c>
      <c r="C18" s="415"/>
      <c r="D18" s="415"/>
      <c r="E18" s="416"/>
      <c r="F18" s="416"/>
    </row>
    <row r="19" spans="1:6" ht="185.25">
      <c r="A19" s="413"/>
      <c r="B19" s="414" t="s">
        <v>86</v>
      </c>
      <c r="C19" s="415"/>
      <c r="D19" s="415"/>
      <c r="E19" s="416"/>
      <c r="F19" s="416"/>
    </row>
    <row r="20" spans="1:6" ht="42.75">
      <c r="A20" s="413"/>
      <c r="B20" s="414" t="s">
        <v>87</v>
      </c>
      <c r="C20" s="415"/>
      <c r="D20" s="415"/>
      <c r="E20" s="416"/>
      <c r="F20" s="416"/>
    </row>
    <row r="21" spans="1:6" ht="14.25">
      <c r="A21" s="413"/>
      <c r="B21" s="417" t="s">
        <v>88</v>
      </c>
      <c r="C21" s="415"/>
      <c r="D21" s="415"/>
      <c r="E21" s="416"/>
      <c r="F21" s="416"/>
    </row>
    <row r="22" spans="1:6" ht="30">
      <c r="A22" s="413"/>
      <c r="B22" s="418" t="s">
        <v>89</v>
      </c>
      <c r="C22" s="415"/>
      <c r="D22" s="415"/>
      <c r="E22" s="416"/>
      <c r="F22" s="416"/>
    </row>
    <row r="23" spans="1:6" ht="28.5">
      <c r="A23" s="413"/>
      <c r="B23" s="414" t="s">
        <v>90</v>
      </c>
      <c r="C23" s="415"/>
      <c r="D23" s="415"/>
      <c r="E23" s="416"/>
      <c r="F23" s="416"/>
    </row>
    <row r="24" spans="1:6" ht="28.5">
      <c r="A24" s="413"/>
      <c r="B24" s="414" t="s">
        <v>91</v>
      </c>
      <c r="C24" s="415"/>
      <c r="D24" s="415"/>
      <c r="E24" s="416"/>
      <c r="F24" s="416"/>
    </row>
    <row r="25" spans="1:6" ht="14.25">
      <c r="A25" s="413"/>
      <c r="B25" s="414" t="s">
        <v>92</v>
      </c>
      <c r="C25" s="415"/>
      <c r="D25" s="415"/>
      <c r="E25" s="416"/>
      <c r="F25" s="416"/>
    </row>
    <row r="26" spans="1:6" ht="28.5">
      <c r="A26" s="413"/>
      <c r="B26" s="414" t="s">
        <v>93</v>
      </c>
      <c r="C26" s="415"/>
      <c r="D26" s="415"/>
      <c r="E26" s="416"/>
      <c r="F26" s="416"/>
    </row>
    <row r="27" spans="1:6" ht="30">
      <c r="A27" s="413"/>
      <c r="B27" s="418" t="s">
        <v>94</v>
      </c>
      <c r="C27" s="415"/>
      <c r="D27" s="415"/>
      <c r="E27" s="416"/>
      <c r="F27" s="416"/>
    </row>
    <row r="28" spans="1:6" ht="30">
      <c r="A28" s="413"/>
      <c r="B28" s="418" t="s">
        <v>95</v>
      </c>
      <c r="C28" s="415"/>
      <c r="D28" s="415"/>
      <c r="E28" s="416"/>
      <c r="F28" s="416"/>
    </row>
    <row r="29" spans="1:6" ht="14.25">
      <c r="A29" s="413"/>
      <c r="B29" s="414" t="s">
        <v>96</v>
      </c>
      <c r="C29" s="415"/>
      <c r="D29" s="415"/>
      <c r="E29" s="416"/>
      <c r="F29" s="416"/>
    </row>
    <row r="30" spans="1:6" ht="28.5">
      <c r="A30" s="413"/>
      <c r="B30" s="414" t="s">
        <v>97</v>
      </c>
      <c r="C30" s="415"/>
      <c r="D30" s="415"/>
      <c r="E30" s="416"/>
      <c r="F30" s="416"/>
    </row>
    <row r="31" spans="1:6" ht="14.25">
      <c r="A31" s="413"/>
      <c r="B31" s="414" t="s">
        <v>98</v>
      </c>
      <c r="C31" s="415"/>
      <c r="D31" s="415"/>
      <c r="E31" s="416"/>
      <c r="F31" s="416"/>
    </row>
    <row r="32" spans="1:6" ht="14.25">
      <c r="A32" s="413"/>
      <c r="B32" s="414" t="s">
        <v>99</v>
      </c>
      <c r="C32" s="415"/>
      <c r="D32" s="415"/>
      <c r="E32" s="416"/>
      <c r="F32" s="416"/>
    </row>
    <row r="33" spans="1:6" ht="14.25">
      <c r="A33" s="413"/>
      <c r="B33" s="414" t="s">
        <v>100</v>
      </c>
      <c r="C33" s="415"/>
      <c r="D33" s="415"/>
      <c r="E33" s="416"/>
      <c r="F33" s="416"/>
    </row>
    <row r="34" spans="1:6" ht="30">
      <c r="A34" s="413"/>
      <c r="B34" s="414" t="s">
        <v>101</v>
      </c>
      <c r="C34" s="415"/>
      <c r="D34" s="415"/>
      <c r="E34" s="416"/>
      <c r="F34" s="416"/>
    </row>
    <row r="35" spans="1:6" ht="14.25">
      <c r="A35" s="413"/>
      <c r="B35" s="414" t="s">
        <v>102</v>
      </c>
      <c r="C35" s="415"/>
      <c r="D35" s="415"/>
      <c r="E35" s="416"/>
      <c r="F35" s="416"/>
    </row>
    <row r="36" spans="1:6" ht="14.25">
      <c r="A36" s="413"/>
      <c r="B36" s="414" t="s">
        <v>103</v>
      </c>
      <c r="C36" s="415"/>
      <c r="D36" s="415"/>
      <c r="E36" s="416"/>
      <c r="F36" s="416"/>
    </row>
    <row r="37" spans="1:6" ht="14.25">
      <c r="A37" s="413"/>
      <c r="B37" s="417" t="s">
        <v>104</v>
      </c>
      <c r="C37" s="415"/>
      <c r="D37" s="415"/>
      <c r="E37" s="416"/>
      <c r="F37" s="416"/>
    </row>
    <row r="38" spans="1:6" ht="14.25">
      <c r="A38" s="413"/>
      <c r="B38" s="414" t="s">
        <v>105</v>
      </c>
      <c r="C38" s="415"/>
      <c r="D38" s="415"/>
      <c r="E38" s="416"/>
      <c r="F38" s="416"/>
    </row>
    <row r="39" spans="1:6" ht="14.25">
      <c r="A39" s="413"/>
      <c r="B39" s="414" t="s">
        <v>106</v>
      </c>
      <c r="C39" s="415"/>
      <c r="D39" s="415"/>
      <c r="E39" s="416"/>
      <c r="F39" s="416"/>
    </row>
    <row r="40" spans="1:6" ht="14.25">
      <c r="A40" s="413"/>
      <c r="B40" s="414" t="s">
        <v>107</v>
      </c>
      <c r="C40" s="415"/>
      <c r="D40" s="415"/>
      <c r="E40" s="416"/>
      <c r="F40" s="416"/>
    </row>
    <row r="41" spans="1:6" ht="14.25">
      <c r="A41" s="413"/>
      <c r="B41" s="414" t="s">
        <v>108</v>
      </c>
      <c r="C41" s="415"/>
      <c r="D41" s="415"/>
      <c r="E41" s="416"/>
      <c r="F41" s="416"/>
    </row>
    <row r="42" spans="1:6" ht="28.5">
      <c r="A42" s="413"/>
      <c r="B42" s="414" t="s">
        <v>109</v>
      </c>
      <c r="C42" s="415"/>
      <c r="D42" s="415"/>
      <c r="E42" s="416"/>
      <c r="F42" s="416"/>
    </row>
    <row r="43" spans="1:6" ht="14.25">
      <c r="A43" s="413"/>
      <c r="B43" s="414" t="s">
        <v>110</v>
      </c>
      <c r="C43" s="415"/>
      <c r="D43" s="415"/>
      <c r="E43" s="416"/>
      <c r="F43" s="416"/>
    </row>
    <row r="44" spans="1:6" ht="28.5">
      <c r="A44" s="413"/>
      <c r="B44" s="414" t="s">
        <v>111</v>
      </c>
      <c r="C44" s="415"/>
      <c r="D44" s="415"/>
      <c r="E44" s="416"/>
      <c r="F44" s="416"/>
    </row>
    <row r="45" spans="1:6" ht="14.25">
      <c r="A45" s="413"/>
      <c r="B45" s="414" t="s">
        <v>112</v>
      </c>
      <c r="C45" s="415"/>
      <c r="D45" s="415"/>
      <c r="E45" s="416"/>
      <c r="F45" s="416"/>
    </row>
    <row r="46" spans="1:6" ht="14.25">
      <c r="A46" s="413"/>
      <c r="B46" s="414" t="s">
        <v>113</v>
      </c>
      <c r="C46" s="415"/>
      <c r="D46" s="415"/>
      <c r="E46" s="416"/>
      <c r="F46" s="416"/>
    </row>
    <row r="47" spans="1:6" ht="14.25">
      <c r="A47" s="413"/>
      <c r="B47" s="414" t="s">
        <v>114</v>
      </c>
      <c r="C47" s="415"/>
      <c r="D47" s="415"/>
      <c r="E47" s="416"/>
      <c r="F47" s="416"/>
    </row>
    <row r="48" spans="1:6" ht="14.25">
      <c r="A48" s="413"/>
      <c r="B48" s="414" t="s">
        <v>115</v>
      </c>
      <c r="C48" s="415"/>
      <c r="D48" s="415"/>
      <c r="E48" s="416"/>
      <c r="F48" s="416"/>
    </row>
    <row r="49" spans="1:6" ht="14.25">
      <c r="A49" s="413"/>
      <c r="B49" s="417" t="s">
        <v>116</v>
      </c>
      <c r="C49" s="415"/>
      <c r="D49" s="415"/>
      <c r="E49" s="416"/>
      <c r="F49" s="416"/>
    </row>
    <row r="50" spans="1:6" ht="14.25">
      <c r="A50" s="413"/>
      <c r="B50" s="414" t="s">
        <v>117</v>
      </c>
      <c r="C50" s="415"/>
      <c r="D50" s="415"/>
      <c r="E50" s="416"/>
      <c r="F50" s="416"/>
    </row>
    <row r="51" spans="1:6" ht="57">
      <c r="A51" s="413"/>
      <c r="B51" s="414" t="s">
        <v>118</v>
      </c>
      <c r="C51" s="415"/>
      <c r="D51" s="415"/>
      <c r="E51" s="416"/>
      <c r="F51" s="416"/>
    </row>
    <row r="52" spans="1:6" ht="14.25">
      <c r="A52" s="413"/>
      <c r="B52" s="414" t="s">
        <v>119</v>
      </c>
      <c r="C52" s="415"/>
      <c r="D52" s="415"/>
      <c r="E52" s="419"/>
      <c r="F52" s="420"/>
    </row>
    <row r="53" spans="1:6" ht="14.25">
      <c r="A53" s="421"/>
      <c r="B53" s="414" t="s">
        <v>120</v>
      </c>
      <c r="C53" s="415"/>
      <c r="D53" s="415"/>
      <c r="E53" s="416"/>
      <c r="F53" s="416"/>
    </row>
    <row r="54" spans="1:6" ht="42.75">
      <c r="B54" s="414" t="s">
        <v>121</v>
      </c>
      <c r="C54" s="415"/>
      <c r="D54" s="415"/>
      <c r="E54" s="416"/>
      <c r="F54" s="416"/>
    </row>
    <row r="55" spans="1:6" ht="14.25">
      <c r="B55" s="414" t="s">
        <v>122</v>
      </c>
      <c r="C55" s="415"/>
      <c r="D55" s="415"/>
      <c r="E55" s="416"/>
      <c r="F55" s="416"/>
    </row>
    <row r="56" spans="1:6" ht="42.75">
      <c r="B56" s="414" t="s">
        <v>123</v>
      </c>
      <c r="C56" s="415"/>
      <c r="D56" s="415"/>
      <c r="E56" s="416"/>
      <c r="F56" s="416"/>
    </row>
    <row r="57" spans="1:6" ht="14.25">
      <c r="B57" s="414" t="s">
        <v>124</v>
      </c>
      <c r="C57" s="415"/>
      <c r="D57" s="415"/>
      <c r="E57" s="416"/>
      <c r="F57" s="416"/>
    </row>
    <row r="58" spans="1:6" ht="142.5">
      <c r="B58" s="414" t="s">
        <v>125</v>
      </c>
      <c r="C58" s="415"/>
      <c r="D58" s="415"/>
      <c r="E58" s="416"/>
      <c r="F58" s="416"/>
    </row>
    <row r="59" spans="1:6" ht="57">
      <c r="B59" s="414" t="s">
        <v>126</v>
      </c>
      <c r="C59" s="415"/>
      <c r="D59" s="415"/>
      <c r="E59" s="416"/>
      <c r="F59" s="416"/>
    </row>
    <row r="60" spans="1:6" ht="14.25">
      <c r="B60" s="417" t="s">
        <v>127</v>
      </c>
      <c r="C60" s="415"/>
      <c r="D60" s="415"/>
      <c r="E60" s="416"/>
      <c r="F60" s="416"/>
    </row>
    <row r="61" spans="1:6" ht="14.25">
      <c r="B61" s="414" t="s">
        <v>128</v>
      </c>
      <c r="C61" s="415"/>
      <c r="D61" s="415"/>
      <c r="E61" s="416"/>
      <c r="F61" s="416"/>
    </row>
    <row r="62" spans="1:6" ht="14.25">
      <c r="B62" s="422" t="s">
        <v>129</v>
      </c>
      <c r="C62" s="423"/>
      <c r="D62" s="423"/>
      <c r="E62" s="424"/>
      <c r="F62" s="424"/>
    </row>
    <row r="63" spans="1:6">
      <c r="B63" s="425"/>
      <c r="C63" s="375"/>
      <c r="D63" s="375"/>
    </row>
    <row r="64" spans="1:6">
      <c r="A64" s="426"/>
      <c r="B64" s="427"/>
      <c r="C64" s="423" t="s">
        <v>130</v>
      </c>
      <c r="D64" s="423">
        <v>1</v>
      </c>
      <c r="E64" s="428"/>
      <c r="F64" s="429">
        <f>+E64*D64</f>
        <v>0</v>
      </c>
    </row>
    <row r="65" spans="1:6">
      <c r="B65" s="425"/>
      <c r="C65" s="375"/>
      <c r="D65" s="375"/>
    </row>
    <row r="66" spans="1:6" ht="25.5">
      <c r="A66" s="430">
        <v>2</v>
      </c>
      <c r="B66" s="431" t="s">
        <v>131</v>
      </c>
      <c r="C66" s="411"/>
      <c r="D66" s="411"/>
      <c r="E66" s="412"/>
      <c r="F66" s="412"/>
    </row>
    <row r="67" spans="1:6">
      <c r="A67" s="426"/>
      <c r="B67" s="427" t="s">
        <v>132</v>
      </c>
      <c r="C67" s="423" t="s">
        <v>323</v>
      </c>
      <c r="D67" s="423">
        <v>1</v>
      </c>
      <c r="E67" s="428"/>
      <c r="F67" s="429">
        <f>+E67*D67</f>
        <v>0</v>
      </c>
    </row>
    <row r="68" spans="1:6">
      <c r="B68" s="425"/>
      <c r="C68" s="375"/>
      <c r="D68" s="375"/>
      <c r="E68" s="375"/>
      <c r="F68" s="432"/>
    </row>
    <row r="69" spans="1:6" ht="25.5">
      <c r="A69" s="430">
        <v>3</v>
      </c>
      <c r="B69" s="431" t="s">
        <v>133</v>
      </c>
      <c r="C69" s="411"/>
      <c r="D69" s="411"/>
      <c r="E69" s="412"/>
      <c r="F69" s="412"/>
    </row>
    <row r="70" spans="1:6">
      <c r="A70" s="426"/>
      <c r="B70" s="427" t="s">
        <v>132</v>
      </c>
      <c r="C70" s="423" t="s">
        <v>323</v>
      </c>
      <c r="D70" s="423">
        <v>2</v>
      </c>
      <c r="E70" s="428"/>
      <c r="F70" s="429">
        <f>+E70*D70</f>
        <v>0</v>
      </c>
    </row>
    <row r="71" spans="1:6">
      <c r="B71" s="425"/>
      <c r="C71" s="375"/>
      <c r="D71" s="375"/>
    </row>
    <row r="72" spans="1:6" ht="42" customHeight="1">
      <c r="A72" s="430">
        <v>4</v>
      </c>
      <c r="B72" s="431" t="s">
        <v>134</v>
      </c>
      <c r="C72" s="411"/>
      <c r="D72" s="411"/>
      <c r="E72" s="412"/>
      <c r="F72" s="412"/>
    </row>
    <row r="73" spans="1:6">
      <c r="A73" s="426"/>
      <c r="B73" s="427"/>
      <c r="C73" s="423" t="s">
        <v>130</v>
      </c>
      <c r="D73" s="423">
        <v>1</v>
      </c>
      <c r="E73" s="428"/>
      <c r="F73" s="429">
        <f>+E73*D73</f>
        <v>0</v>
      </c>
    </row>
    <row r="74" spans="1:6">
      <c r="B74" s="425"/>
      <c r="C74" s="375"/>
      <c r="D74" s="375"/>
    </row>
    <row r="75" spans="1:6" ht="25.5">
      <c r="A75" s="430">
        <v>5</v>
      </c>
      <c r="B75" s="431" t="s">
        <v>135</v>
      </c>
      <c r="C75" s="411"/>
      <c r="D75" s="411"/>
      <c r="E75" s="412"/>
      <c r="F75" s="412"/>
    </row>
    <row r="76" spans="1:6">
      <c r="A76" s="433"/>
      <c r="B76" s="434" t="s">
        <v>136</v>
      </c>
      <c r="C76" s="415"/>
      <c r="D76" s="415"/>
      <c r="E76" s="416"/>
      <c r="F76" s="416"/>
    </row>
    <row r="77" spans="1:6">
      <c r="A77" s="433"/>
      <c r="B77" s="434" t="s">
        <v>137</v>
      </c>
      <c r="C77" s="415"/>
      <c r="D77" s="415"/>
      <c r="E77" s="416"/>
      <c r="F77" s="416"/>
    </row>
    <row r="78" spans="1:6">
      <c r="A78" s="433"/>
      <c r="B78" s="434" t="s">
        <v>138</v>
      </c>
      <c r="C78" s="415" t="s">
        <v>323</v>
      </c>
      <c r="D78" s="415">
        <v>1</v>
      </c>
      <c r="E78" s="435"/>
      <c r="F78" s="420">
        <f>+E78*D78</f>
        <v>0</v>
      </c>
    </row>
    <row r="79" spans="1:6">
      <c r="A79" s="426"/>
      <c r="B79" s="427" t="s">
        <v>139</v>
      </c>
      <c r="C79" s="423"/>
      <c r="D79" s="423"/>
      <c r="E79" s="424"/>
      <c r="F79" s="424"/>
    </row>
    <row r="80" spans="1:6">
      <c r="B80" s="425"/>
      <c r="C80" s="375"/>
      <c r="D80" s="375"/>
    </row>
    <row r="81" spans="1:6" ht="51">
      <c r="A81" s="430">
        <v>6</v>
      </c>
      <c r="B81" s="431" t="s">
        <v>140</v>
      </c>
      <c r="C81" s="411"/>
      <c r="D81" s="411"/>
      <c r="E81" s="412"/>
      <c r="F81" s="412"/>
    </row>
    <row r="82" spans="1:6">
      <c r="A82" s="433"/>
      <c r="B82" s="434" t="s">
        <v>141</v>
      </c>
      <c r="C82" s="415" t="s">
        <v>323</v>
      </c>
      <c r="D82" s="415">
        <v>1</v>
      </c>
      <c r="E82" s="435"/>
      <c r="F82" s="420">
        <f>+E82*D82</f>
        <v>0</v>
      </c>
    </row>
    <row r="83" spans="1:6">
      <c r="A83" s="433"/>
      <c r="B83" s="434" t="s">
        <v>137</v>
      </c>
      <c r="C83" s="415"/>
      <c r="D83" s="415"/>
      <c r="E83" s="416"/>
      <c r="F83" s="416"/>
    </row>
    <row r="84" spans="1:6">
      <c r="A84" s="433"/>
      <c r="B84" s="434" t="s">
        <v>142</v>
      </c>
      <c r="C84" s="415"/>
      <c r="D84" s="415"/>
      <c r="E84" s="416"/>
      <c r="F84" s="416"/>
    </row>
    <row r="85" spans="1:6">
      <c r="A85" s="426"/>
      <c r="B85" s="427" t="s">
        <v>139</v>
      </c>
      <c r="C85" s="423"/>
      <c r="D85" s="423"/>
      <c r="E85" s="424"/>
      <c r="F85" s="424"/>
    </row>
    <row r="86" spans="1:6">
      <c r="B86" s="425"/>
      <c r="C86" s="375"/>
      <c r="D86" s="375"/>
    </row>
    <row r="87" spans="1:6" ht="38.25">
      <c r="A87" s="430">
        <v>7</v>
      </c>
      <c r="B87" s="431" t="s">
        <v>143</v>
      </c>
      <c r="C87" s="411"/>
      <c r="D87" s="411"/>
      <c r="E87" s="412"/>
      <c r="F87" s="412"/>
    </row>
    <row r="88" spans="1:6">
      <c r="A88" s="426"/>
      <c r="B88" s="427" t="s">
        <v>144</v>
      </c>
      <c r="C88" s="423" t="s">
        <v>323</v>
      </c>
      <c r="D88" s="423">
        <v>8</v>
      </c>
      <c r="E88" s="428"/>
      <c r="F88" s="429">
        <f>+E88*D88</f>
        <v>0</v>
      </c>
    </row>
    <row r="89" spans="1:6">
      <c r="B89" s="425"/>
      <c r="C89" s="375"/>
      <c r="D89" s="375"/>
    </row>
    <row r="90" spans="1:6" ht="51">
      <c r="A90" s="430">
        <v>8</v>
      </c>
      <c r="B90" s="431" t="s">
        <v>145</v>
      </c>
      <c r="C90" s="411"/>
      <c r="D90" s="411"/>
      <c r="E90" s="412"/>
      <c r="F90" s="412"/>
    </row>
    <row r="91" spans="1:6">
      <c r="A91" s="433"/>
      <c r="B91" s="434" t="s">
        <v>146</v>
      </c>
      <c r="C91" s="415"/>
      <c r="D91" s="415"/>
      <c r="E91" s="416"/>
      <c r="F91" s="416"/>
    </row>
    <row r="92" spans="1:6" ht="14.25">
      <c r="A92" s="433"/>
      <c r="B92" s="434" t="s">
        <v>147</v>
      </c>
      <c r="C92" s="415"/>
      <c r="D92" s="415"/>
      <c r="E92" s="416"/>
      <c r="F92" s="416"/>
    </row>
    <row r="93" spans="1:6">
      <c r="A93" s="433"/>
      <c r="B93" s="434" t="s">
        <v>148</v>
      </c>
      <c r="C93" s="415"/>
      <c r="D93" s="415"/>
      <c r="E93" s="416"/>
      <c r="F93" s="416"/>
    </row>
    <row r="94" spans="1:6">
      <c r="A94" s="433"/>
      <c r="B94" s="434" t="s">
        <v>149</v>
      </c>
      <c r="C94" s="415"/>
      <c r="D94" s="415"/>
      <c r="E94" s="416"/>
      <c r="F94" s="416"/>
    </row>
    <row r="95" spans="1:6">
      <c r="A95" s="433"/>
      <c r="B95" s="434" t="s">
        <v>150</v>
      </c>
      <c r="C95" s="415"/>
      <c r="D95" s="415"/>
      <c r="E95" s="416"/>
      <c r="F95" s="416"/>
    </row>
    <row r="96" spans="1:6">
      <c r="A96" s="433"/>
      <c r="B96" s="434" t="s">
        <v>151</v>
      </c>
      <c r="C96" s="415"/>
      <c r="D96" s="415"/>
      <c r="E96" s="416"/>
      <c r="F96" s="416"/>
    </row>
    <row r="97" spans="1:6">
      <c r="A97" s="433"/>
      <c r="B97" s="434" t="s">
        <v>152</v>
      </c>
      <c r="C97" s="415" t="s">
        <v>323</v>
      </c>
      <c r="D97" s="415">
        <v>1</v>
      </c>
      <c r="E97" s="435"/>
      <c r="F97" s="420">
        <f>+E97*D97</f>
        <v>0</v>
      </c>
    </row>
    <row r="98" spans="1:6">
      <c r="A98" s="426"/>
      <c r="B98" s="427" t="s">
        <v>139</v>
      </c>
      <c r="C98" s="423"/>
      <c r="D98" s="423"/>
      <c r="E98" s="424"/>
      <c r="F98" s="424"/>
    </row>
    <row r="99" spans="1:6">
      <c r="B99" s="425"/>
      <c r="C99" s="375"/>
      <c r="D99" s="375"/>
    </row>
    <row r="100" spans="1:6" ht="51">
      <c r="A100" s="430">
        <v>9</v>
      </c>
      <c r="B100" s="431" t="s">
        <v>153</v>
      </c>
      <c r="C100" s="411"/>
      <c r="D100" s="411"/>
      <c r="E100" s="412"/>
      <c r="F100" s="412"/>
    </row>
    <row r="101" spans="1:6">
      <c r="A101" s="433"/>
      <c r="B101" s="434" t="s">
        <v>154</v>
      </c>
      <c r="C101" s="415" t="s">
        <v>155</v>
      </c>
      <c r="D101" s="415">
        <v>74</v>
      </c>
      <c r="E101" s="435"/>
      <c r="F101" s="420">
        <f>+E101*D101</f>
        <v>0</v>
      </c>
    </row>
    <row r="102" spans="1:6">
      <c r="B102" s="425"/>
      <c r="C102" s="375"/>
      <c r="D102" s="375"/>
    </row>
    <row r="103" spans="1:6" ht="60">
      <c r="A103" s="430">
        <v>10</v>
      </c>
      <c r="B103" s="436" t="s">
        <v>156</v>
      </c>
      <c r="C103" s="411"/>
      <c r="D103" s="411"/>
      <c r="E103" s="412"/>
      <c r="F103" s="412"/>
    </row>
    <row r="104" spans="1:6">
      <c r="A104" s="433"/>
      <c r="B104" s="434" t="s">
        <v>157</v>
      </c>
      <c r="C104" s="415" t="s">
        <v>155</v>
      </c>
      <c r="D104" s="415">
        <v>38</v>
      </c>
      <c r="E104" s="435"/>
      <c r="F104" s="420">
        <f>+E104*D104</f>
        <v>0</v>
      </c>
    </row>
    <row r="105" spans="1:6">
      <c r="B105" s="425"/>
      <c r="C105" s="375"/>
      <c r="D105" s="375"/>
    </row>
    <row r="106" spans="1:6" ht="140.25">
      <c r="A106" s="430">
        <v>11</v>
      </c>
      <c r="B106" s="431" t="s">
        <v>158</v>
      </c>
      <c r="C106" s="411"/>
      <c r="D106" s="411"/>
      <c r="E106" s="412"/>
      <c r="F106" s="412"/>
    </row>
    <row r="107" spans="1:6">
      <c r="A107" s="433"/>
      <c r="B107" s="434" t="s">
        <v>159</v>
      </c>
      <c r="C107" s="415"/>
      <c r="D107" s="415"/>
      <c r="E107" s="416"/>
      <c r="F107" s="416"/>
    </row>
    <row r="108" spans="1:6">
      <c r="A108" s="433"/>
      <c r="B108" s="434" t="s">
        <v>154</v>
      </c>
      <c r="C108" s="415" t="s">
        <v>155</v>
      </c>
      <c r="D108" s="415">
        <v>74</v>
      </c>
      <c r="E108" s="435"/>
      <c r="F108" s="420">
        <f>+E108*D108</f>
        <v>0</v>
      </c>
    </row>
    <row r="109" spans="1:6">
      <c r="A109" s="433"/>
      <c r="B109" s="434" t="s">
        <v>151</v>
      </c>
      <c r="C109" s="415"/>
      <c r="D109" s="415"/>
      <c r="E109" s="416"/>
      <c r="F109" s="416"/>
    </row>
    <row r="110" spans="1:6">
      <c r="A110" s="433"/>
      <c r="B110" s="434" t="s">
        <v>160</v>
      </c>
      <c r="C110" s="415"/>
      <c r="D110" s="415"/>
      <c r="E110" s="416"/>
      <c r="F110" s="416"/>
    </row>
    <row r="111" spans="1:6">
      <c r="A111" s="426"/>
      <c r="B111" s="427" t="s">
        <v>139</v>
      </c>
      <c r="C111" s="423"/>
      <c r="D111" s="423"/>
      <c r="E111" s="424"/>
      <c r="F111" s="424"/>
    </row>
    <row r="112" spans="1:6">
      <c r="B112" s="425"/>
      <c r="C112" s="375"/>
      <c r="D112" s="375"/>
    </row>
    <row r="113" spans="1:6" ht="38.25">
      <c r="A113" s="437">
        <v>12</v>
      </c>
      <c r="B113" s="438" t="s">
        <v>161</v>
      </c>
      <c r="C113" s="439" t="s">
        <v>325</v>
      </c>
      <c r="D113" s="439">
        <v>9</v>
      </c>
      <c r="E113" s="440"/>
      <c r="F113" s="441">
        <f>+E113*D113</f>
        <v>0</v>
      </c>
    </row>
    <row r="115" spans="1:6" ht="63.75">
      <c r="A115" s="437">
        <v>13</v>
      </c>
      <c r="B115" s="442" t="s">
        <v>162</v>
      </c>
      <c r="C115" s="443" t="s">
        <v>323</v>
      </c>
      <c r="D115" s="443">
        <v>1</v>
      </c>
      <c r="E115" s="440"/>
      <c r="F115" s="441">
        <f>+E115*D115</f>
        <v>0</v>
      </c>
    </row>
    <row r="116" spans="1:6">
      <c r="B116" s="425"/>
      <c r="C116" s="375"/>
      <c r="D116" s="375"/>
    </row>
    <row r="117" spans="1:6" ht="38.25">
      <c r="A117" s="430">
        <v>14</v>
      </c>
      <c r="B117" s="431" t="s">
        <v>163</v>
      </c>
      <c r="C117" s="411"/>
      <c r="D117" s="411"/>
      <c r="E117" s="412"/>
      <c r="F117" s="412"/>
    </row>
    <row r="118" spans="1:6">
      <c r="A118" s="426"/>
      <c r="B118" s="444" t="s">
        <v>164</v>
      </c>
      <c r="C118" s="423" t="s">
        <v>323</v>
      </c>
      <c r="D118" s="423">
        <v>2</v>
      </c>
      <c r="E118" s="428"/>
      <c r="F118" s="429">
        <f>+E118*D118</f>
        <v>0</v>
      </c>
    </row>
    <row r="119" spans="1:6">
      <c r="B119" s="425"/>
      <c r="C119" s="375"/>
      <c r="D119" s="375"/>
      <c r="E119" s="375"/>
      <c r="F119" s="432"/>
    </row>
    <row r="120" spans="1:6" ht="25.5">
      <c r="A120" s="430">
        <v>15</v>
      </c>
      <c r="B120" s="431" t="s">
        <v>165</v>
      </c>
      <c r="C120" s="411"/>
      <c r="D120" s="411"/>
      <c r="E120" s="412"/>
      <c r="F120" s="412"/>
    </row>
    <row r="121" spans="1:6">
      <c r="A121" s="426"/>
      <c r="B121" s="427" t="s">
        <v>166</v>
      </c>
      <c r="C121" s="423" t="s">
        <v>167</v>
      </c>
      <c r="D121" s="423">
        <v>60</v>
      </c>
      <c r="E121" s="428"/>
      <c r="F121" s="429">
        <f>+E121*D121</f>
        <v>0</v>
      </c>
    </row>
    <row r="122" spans="1:6">
      <c r="B122" s="425"/>
      <c r="C122" s="375"/>
      <c r="D122" s="375"/>
      <c r="E122" s="375"/>
      <c r="F122" s="432"/>
    </row>
    <row r="123" spans="1:6" ht="25.5">
      <c r="A123" s="437">
        <v>16</v>
      </c>
      <c r="B123" s="442" t="s">
        <v>168</v>
      </c>
      <c r="C123" s="443" t="s">
        <v>323</v>
      </c>
      <c r="D123" s="443">
        <v>6</v>
      </c>
      <c r="E123" s="440"/>
      <c r="F123" s="441">
        <f>+E123*D123</f>
        <v>0</v>
      </c>
    </row>
    <row r="124" spans="1:6">
      <c r="B124" s="425"/>
      <c r="C124" s="375"/>
      <c r="D124" s="375"/>
    </row>
    <row r="125" spans="1:6" ht="51">
      <c r="A125" s="430">
        <v>17</v>
      </c>
      <c r="B125" s="445" t="s">
        <v>169</v>
      </c>
      <c r="C125" s="411"/>
      <c r="D125" s="411"/>
      <c r="E125" s="412"/>
      <c r="F125" s="412"/>
    </row>
    <row r="126" spans="1:6">
      <c r="A126" s="426"/>
      <c r="B126" s="446" t="s">
        <v>170</v>
      </c>
      <c r="C126" s="447" t="s">
        <v>323</v>
      </c>
      <c r="D126" s="447">
        <v>4</v>
      </c>
      <c r="E126" s="428"/>
      <c r="F126" s="429">
        <f>+E126*D126</f>
        <v>0</v>
      </c>
    </row>
    <row r="128" spans="1:6" ht="38.25">
      <c r="A128" s="430">
        <v>18</v>
      </c>
      <c r="B128" s="431" t="s">
        <v>171</v>
      </c>
      <c r="C128" s="411"/>
      <c r="D128" s="411"/>
      <c r="E128" s="412"/>
      <c r="F128" s="412"/>
    </row>
    <row r="129" spans="1:6">
      <c r="A129" s="433"/>
      <c r="B129" s="434" t="s">
        <v>172</v>
      </c>
      <c r="C129" s="415" t="s">
        <v>323</v>
      </c>
      <c r="D129" s="415">
        <v>2</v>
      </c>
      <c r="E129" s="435"/>
      <c r="F129" s="420">
        <f>+E129*D129</f>
        <v>0</v>
      </c>
    </row>
    <row r="130" spans="1:6">
      <c r="A130" s="433"/>
      <c r="B130" s="434" t="s">
        <v>151</v>
      </c>
      <c r="C130" s="415"/>
      <c r="D130" s="415"/>
      <c r="E130" s="416"/>
      <c r="F130" s="416"/>
    </row>
    <row r="131" spans="1:6">
      <c r="A131" s="433"/>
      <c r="B131" s="434" t="s">
        <v>173</v>
      </c>
      <c r="C131" s="415"/>
      <c r="D131" s="415"/>
      <c r="E131" s="416"/>
      <c r="F131" s="416"/>
    </row>
    <row r="132" spans="1:6">
      <c r="A132" s="426"/>
      <c r="B132" s="427" t="s">
        <v>139</v>
      </c>
      <c r="C132" s="423"/>
      <c r="D132" s="423"/>
      <c r="E132" s="424"/>
      <c r="F132" s="424"/>
    </row>
    <row r="134" spans="1:6">
      <c r="B134" s="425"/>
      <c r="C134" s="375"/>
      <c r="D134" s="375"/>
    </row>
    <row r="135" spans="1:6">
      <c r="A135" s="437">
        <f>MAX($A$9:A134)+1</f>
        <v>19</v>
      </c>
      <c r="B135" s="442" t="s">
        <v>174</v>
      </c>
      <c r="C135" s="443" t="s">
        <v>352</v>
      </c>
      <c r="D135" s="443">
        <v>1</v>
      </c>
      <c r="E135" s="440"/>
      <c r="F135" s="441">
        <f>+E135*D135</f>
        <v>0</v>
      </c>
    </row>
    <row r="137" spans="1:6">
      <c r="F137" s="647"/>
    </row>
    <row r="138" spans="1:6" s="452" customFormat="1" ht="52.5" customHeight="1">
      <c r="A138" s="437">
        <f>MAX($A$9:A137)+1</f>
        <v>20</v>
      </c>
      <c r="B138" s="448" t="s">
        <v>175</v>
      </c>
      <c r="C138" s="449"/>
      <c r="D138" s="450"/>
      <c r="E138" s="451"/>
    </row>
    <row r="139" spans="1:6" s="452" customFormat="1" ht="78.75" customHeight="1">
      <c r="A139" s="453"/>
      <c r="B139" s="454" t="s">
        <v>176</v>
      </c>
      <c r="C139" s="455"/>
      <c r="D139" s="456"/>
      <c r="E139" s="457"/>
    </row>
    <row r="140" spans="1:6" s="452" customFormat="1" ht="15">
      <c r="A140" s="453"/>
      <c r="B140" s="458"/>
      <c r="C140" s="452" t="s">
        <v>352</v>
      </c>
      <c r="D140" s="459">
        <v>1</v>
      </c>
      <c r="E140" s="460"/>
      <c r="F140" s="461">
        <f>D140*E140</f>
        <v>0</v>
      </c>
    </row>
    <row r="141" spans="1:6" s="452" customFormat="1" ht="15">
      <c r="A141" s="462"/>
      <c r="B141" s="463"/>
      <c r="C141" s="464"/>
      <c r="D141" s="465"/>
      <c r="E141" s="466"/>
    </row>
    <row r="142" spans="1:6" s="452" customFormat="1" ht="15">
      <c r="A142" s="462"/>
      <c r="B142" s="463"/>
      <c r="C142" s="464"/>
      <c r="D142" s="467"/>
      <c r="E142" s="468"/>
      <c r="F142" s="646"/>
    </row>
    <row r="143" spans="1:6" s="452" customFormat="1" ht="45" customHeight="1">
      <c r="A143" s="437">
        <f>MAX($A$9:A142)+1</f>
        <v>21</v>
      </c>
      <c r="B143" s="469" t="s">
        <v>177</v>
      </c>
      <c r="C143" s="470"/>
      <c r="D143" s="471"/>
      <c r="E143" s="461"/>
    </row>
    <row r="144" spans="1:6" s="474" customFormat="1" ht="15" customHeight="1">
      <c r="A144" s="472"/>
      <c r="B144" s="473" t="s">
        <v>178</v>
      </c>
      <c r="C144" s="474" t="s">
        <v>179</v>
      </c>
      <c r="D144" s="475">
        <v>8</v>
      </c>
      <c r="E144" s="460"/>
      <c r="F144" s="476">
        <f>E144*D144</f>
        <v>0</v>
      </c>
    </row>
    <row r="145" spans="1:6" s="474" customFormat="1" ht="15" customHeight="1">
      <c r="A145" s="477"/>
      <c r="B145" s="478"/>
      <c r="C145" s="479"/>
      <c r="D145" s="465"/>
      <c r="E145" s="480"/>
    </row>
    <row r="146" spans="1:6" s="452" customFormat="1" ht="15" customHeight="1">
      <c r="A146" s="462"/>
      <c r="B146" s="481"/>
      <c r="C146" s="464"/>
      <c r="D146" s="482"/>
      <c r="E146" s="466"/>
      <c r="F146" s="646"/>
    </row>
    <row r="147" spans="1:6" s="452" customFormat="1" ht="45" customHeight="1">
      <c r="A147" s="437">
        <f>MAX($A$9:A146)+1</f>
        <v>22</v>
      </c>
      <c r="B147" s="469" t="s">
        <v>180</v>
      </c>
      <c r="C147" s="470"/>
      <c r="D147" s="471"/>
      <c r="E147" s="461"/>
    </row>
    <row r="148" spans="1:6" s="474" customFormat="1" ht="15" customHeight="1">
      <c r="A148" s="472"/>
      <c r="B148" s="473"/>
      <c r="C148" s="474" t="s">
        <v>352</v>
      </c>
      <c r="D148" s="475">
        <v>1</v>
      </c>
      <c r="E148" s="460"/>
      <c r="F148" s="476">
        <f>E148*D148</f>
        <v>0</v>
      </c>
    </row>
    <row r="149" spans="1:6" s="474" customFormat="1" ht="15" customHeight="1">
      <c r="A149" s="477"/>
      <c r="B149" s="478"/>
      <c r="C149" s="479"/>
      <c r="D149" s="465"/>
      <c r="E149" s="480"/>
      <c r="F149" s="648"/>
    </row>
    <row r="150" spans="1:6" s="452" customFormat="1" ht="45" customHeight="1">
      <c r="A150" s="437">
        <f>MAX($A$9:A149)+1</f>
        <v>23</v>
      </c>
      <c r="B150" s="469" t="s">
        <v>181</v>
      </c>
      <c r="C150" s="470"/>
      <c r="D150" s="471"/>
      <c r="E150" s="461"/>
    </row>
    <row r="151" spans="1:6" s="474" customFormat="1" ht="15" customHeight="1">
      <c r="A151" s="472"/>
      <c r="B151" s="473"/>
      <c r="C151" s="474" t="s">
        <v>352</v>
      </c>
      <c r="D151" s="475">
        <v>1</v>
      </c>
      <c r="E151" s="460"/>
      <c r="F151" s="476">
        <f>E151*D151</f>
        <v>0</v>
      </c>
    </row>
    <row r="152" spans="1:6" s="474" customFormat="1" ht="15" customHeight="1">
      <c r="A152" s="477"/>
      <c r="B152" s="478"/>
      <c r="C152" s="479"/>
      <c r="D152" s="465"/>
      <c r="E152" s="480"/>
    </row>
    <row r="153" spans="1:6" s="474" customFormat="1" ht="15" customHeight="1">
      <c r="A153" s="477"/>
      <c r="B153" s="483" t="s">
        <v>182</v>
      </c>
      <c r="C153" s="479"/>
      <c r="D153" s="465"/>
      <c r="E153" s="480"/>
    </row>
    <row r="154" spans="1:6" s="452" customFormat="1" ht="15" customHeight="1">
      <c r="A154" s="462"/>
      <c r="B154" s="481"/>
      <c r="C154" s="464"/>
      <c r="D154" s="482"/>
      <c r="E154" s="466"/>
      <c r="F154" s="646"/>
    </row>
    <row r="155" spans="1:6" s="452" customFormat="1" ht="45" customHeight="1">
      <c r="A155" s="437">
        <f>MAX($A$9:A154)+1</f>
        <v>24</v>
      </c>
      <c r="B155" s="469" t="s">
        <v>183</v>
      </c>
      <c r="C155" s="470"/>
      <c r="D155" s="471"/>
      <c r="E155" s="461"/>
    </row>
    <row r="156" spans="1:6" s="474" customFormat="1" ht="15" customHeight="1">
      <c r="A156" s="472"/>
      <c r="B156" s="473"/>
      <c r="C156" s="474" t="s">
        <v>352</v>
      </c>
      <c r="D156" s="475">
        <v>1</v>
      </c>
      <c r="E156" s="460"/>
      <c r="F156" s="476">
        <f>E156*D156</f>
        <v>0</v>
      </c>
    </row>
    <row r="157" spans="1:6" s="474" customFormat="1" ht="15" customHeight="1">
      <c r="A157" s="477"/>
      <c r="B157" s="478"/>
      <c r="C157" s="479"/>
      <c r="D157" s="465"/>
      <c r="E157" s="480"/>
    </row>
    <row r="158" spans="1:6" s="452" customFormat="1" ht="15" customHeight="1">
      <c r="A158" s="462"/>
      <c r="B158" s="481"/>
      <c r="C158" s="464"/>
      <c r="D158" s="482"/>
      <c r="E158" s="466"/>
      <c r="F158" s="646"/>
    </row>
    <row r="159" spans="1:6" s="452" customFormat="1" ht="45" customHeight="1">
      <c r="A159" s="437">
        <f>MAX($A$9:A158)+1</f>
        <v>25</v>
      </c>
      <c r="B159" s="469" t="s">
        <v>184</v>
      </c>
      <c r="C159" s="470"/>
      <c r="D159" s="471"/>
      <c r="E159" s="461"/>
    </row>
    <row r="160" spans="1:6" s="474" customFormat="1" ht="15" customHeight="1">
      <c r="A160" s="472"/>
      <c r="B160" s="473"/>
      <c r="C160" s="474" t="s">
        <v>352</v>
      </c>
      <c r="D160" s="475">
        <v>1</v>
      </c>
      <c r="E160" s="460"/>
      <c r="F160" s="476">
        <f>E160*D160</f>
        <v>0</v>
      </c>
    </row>
    <row r="161" spans="1:8" s="474" customFormat="1" ht="15" customHeight="1">
      <c r="A161" s="477"/>
      <c r="B161" s="478"/>
      <c r="C161" s="479"/>
      <c r="D161" s="465"/>
      <c r="E161" s="480"/>
    </row>
    <row r="162" spans="1:8" s="474" customFormat="1" ht="15" customHeight="1">
      <c r="A162" s="477"/>
      <c r="B162" s="478"/>
      <c r="C162" s="479"/>
      <c r="D162" s="465"/>
      <c r="E162" s="480"/>
    </row>
    <row r="163" spans="1:8" s="474" customFormat="1" ht="15" customHeight="1">
      <c r="A163" s="477"/>
      <c r="B163" s="483" t="s">
        <v>185</v>
      </c>
      <c r="C163" s="479"/>
      <c r="D163" s="465"/>
      <c r="E163" s="480"/>
    </row>
    <row r="164" spans="1:8" s="452" customFormat="1" ht="15" customHeight="1">
      <c r="A164" s="462"/>
      <c r="B164" s="481"/>
      <c r="C164" s="464"/>
      <c r="D164" s="482"/>
      <c r="E164" s="466"/>
    </row>
    <row r="165" spans="1:8" s="474" customFormat="1" ht="34.5" customHeight="1">
      <c r="A165" s="437">
        <f>MAX($A$9:A164)+1</f>
        <v>26</v>
      </c>
      <c r="B165" s="436" t="s">
        <v>186</v>
      </c>
      <c r="D165" s="475"/>
      <c r="E165" s="484"/>
      <c r="F165" s="485"/>
    </row>
    <row r="166" spans="1:8" s="474" customFormat="1" ht="15">
      <c r="A166" s="486"/>
      <c r="B166" s="487" t="s">
        <v>130</v>
      </c>
      <c r="D166" s="475">
        <v>1</v>
      </c>
      <c r="E166" s="488"/>
      <c r="F166" s="476">
        <f>E166*D166</f>
        <v>0</v>
      </c>
    </row>
    <row r="167" spans="1:8" s="474" customFormat="1" ht="15">
      <c r="A167" s="489"/>
      <c r="D167" s="479"/>
      <c r="E167" s="490"/>
      <c r="F167" s="491"/>
    </row>
    <row r="168" spans="1:8" s="474" customFormat="1" ht="15">
      <c r="A168" s="489"/>
      <c r="D168" s="479"/>
      <c r="E168" s="490"/>
      <c r="F168" s="491"/>
    </row>
    <row r="169" spans="1:8" s="474" customFormat="1" ht="30">
      <c r="A169" s="437">
        <f>MAX($A$9:A168)+1</f>
        <v>27</v>
      </c>
      <c r="B169" s="436" t="s">
        <v>187</v>
      </c>
      <c r="D169" s="475"/>
      <c r="E169" s="484"/>
      <c r="F169" s="485"/>
    </row>
    <row r="170" spans="1:8" s="474" customFormat="1" ht="15">
      <c r="A170" s="486"/>
      <c r="B170" s="487" t="s">
        <v>130</v>
      </c>
      <c r="D170" s="475">
        <v>1</v>
      </c>
      <c r="E170" s="488"/>
      <c r="F170" s="476">
        <f>E170*D170</f>
        <v>0</v>
      </c>
    </row>
    <row r="171" spans="1:8" s="474" customFormat="1" ht="15">
      <c r="A171" s="489"/>
      <c r="D171" s="479"/>
      <c r="E171" s="490"/>
      <c r="F171" s="491"/>
    </row>
    <row r="172" spans="1:8" s="474" customFormat="1" ht="15">
      <c r="A172" s="489"/>
      <c r="D172" s="479"/>
      <c r="E172" s="490"/>
      <c r="F172" s="491"/>
    </row>
    <row r="173" spans="1:8" s="452" customFormat="1" ht="15">
      <c r="A173" s="437">
        <f>MAX($A$9:A172)+1</f>
        <v>28</v>
      </c>
      <c r="B173" s="469" t="s">
        <v>188</v>
      </c>
      <c r="D173" s="470"/>
      <c r="E173" s="492"/>
      <c r="F173" s="493"/>
      <c r="G173" s="494"/>
      <c r="H173" s="494"/>
    </row>
    <row r="174" spans="1:8" s="452" customFormat="1" ht="15">
      <c r="A174" s="495"/>
      <c r="B174" s="469" t="s">
        <v>189</v>
      </c>
      <c r="D174" s="470"/>
      <c r="E174" s="496"/>
      <c r="F174" s="493">
        <f>SUM(F11:F171)*0.01</f>
        <v>0</v>
      </c>
      <c r="G174" s="494"/>
      <c r="H174" s="494"/>
    </row>
    <row r="175" spans="1:8" s="452" customFormat="1" ht="15">
      <c r="A175" s="462"/>
      <c r="B175" s="481"/>
      <c r="D175" s="464"/>
      <c r="E175" s="497"/>
      <c r="F175" s="498"/>
      <c r="G175" s="494"/>
      <c r="H175" s="494"/>
    </row>
    <row r="176" spans="1:8" s="452" customFormat="1" ht="15">
      <c r="A176" s="462"/>
      <c r="B176" s="481"/>
      <c r="D176" s="499"/>
      <c r="E176" s="497"/>
      <c r="F176" s="497"/>
      <c r="G176" s="494"/>
      <c r="H176" s="494"/>
    </row>
    <row r="177" spans="1:8" s="452" customFormat="1" ht="15">
      <c r="A177" s="437">
        <f>MAX($A$9:A176)+1</f>
        <v>29</v>
      </c>
      <c r="B177" s="469" t="s">
        <v>190</v>
      </c>
      <c r="D177" s="470"/>
      <c r="E177" s="500"/>
      <c r="F177" s="461"/>
      <c r="G177" s="494"/>
      <c r="H177" s="494"/>
    </row>
    <row r="178" spans="1:8" s="452" customFormat="1" ht="15">
      <c r="A178" s="495"/>
      <c r="B178" s="469"/>
      <c r="D178" s="470"/>
      <c r="E178" s="471"/>
      <c r="F178" s="493">
        <f>SUM(F11:F175)*0.02</f>
        <v>0</v>
      </c>
    </row>
    <row r="181" spans="1:8" ht="16.5" thickBot="1">
      <c r="A181" s="501"/>
      <c r="B181" s="502" t="s">
        <v>191</v>
      </c>
      <c r="C181" s="503"/>
      <c r="D181" s="503"/>
      <c r="E181" s="504"/>
      <c r="F181" s="505">
        <f>SUM(F11:F179)</f>
        <v>0</v>
      </c>
    </row>
    <row r="182" spans="1:8" ht="13.5" thickTop="1"/>
  </sheetData>
  <mergeCells count="2">
    <mergeCell ref="A4:A5"/>
    <mergeCell ref="B4:B5"/>
  </mergeCells>
  <phoneticPr fontId="75" type="noConversion"/>
  <pageMargins left="0.74803149606299213" right="0.74803149606299213" top="0.98425196850393704" bottom="0.98425196850393704" header="0" footer="0"/>
  <pageSetup paperSize="9" scale="73" orientation="portrait" horizontalDpi="300" verticalDpi="300" r:id="rId1"/>
  <headerFooter alignWithMargins="0">
    <oddFooter>&amp;L&amp;F, &amp;A&amp;R&amp;P/&amp;N</oddFooter>
  </headerFooter>
  <rowBreaks count="1" manualBreakCount="1">
    <brk id="164"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1">
    <tabColor theme="9" tint="-0.249977111117893"/>
  </sheetPr>
  <dimension ref="A1:L66"/>
  <sheetViews>
    <sheetView showZeros="0" view="pageBreakPreview" topLeftCell="A31" zoomScaleSheetLayoutView="100" workbookViewId="0">
      <selection activeCell="F66" sqref="F66"/>
    </sheetView>
  </sheetViews>
  <sheetFormatPr defaultRowHeight="12.75"/>
  <cols>
    <col min="1" max="1" width="5.7109375" style="39" customWidth="1"/>
    <col min="2" max="2" width="0" style="15" hidden="1" customWidth="1"/>
    <col min="3" max="3" width="36.140625" style="15" customWidth="1"/>
    <col min="4" max="4" width="12.5703125" style="123" customWidth="1"/>
    <col min="5" max="5" width="0" style="123" hidden="1" customWidth="1"/>
    <col min="6" max="6" width="37.140625" style="123" customWidth="1"/>
    <col min="7" max="7" width="1.85546875" style="16" customWidth="1"/>
    <col min="8" max="8" width="8" style="15" customWidth="1"/>
    <col min="9" max="10" width="4.7109375" style="16" customWidth="1"/>
    <col min="11" max="12" width="9.140625" style="16"/>
    <col min="13" max="16384" width="9.140625" style="15"/>
  </cols>
  <sheetData>
    <row r="1" spans="1:12" s="148" customFormat="1">
      <c r="A1" s="145"/>
      <c r="B1" s="146"/>
      <c r="C1" s="147"/>
      <c r="D1" s="230"/>
      <c r="E1" s="230"/>
      <c r="F1" s="230"/>
      <c r="G1" s="6"/>
    </row>
    <row r="2" spans="1:12" s="6" customFormat="1">
      <c r="A2" s="200"/>
      <c r="B2" s="201"/>
      <c r="C2" s="202"/>
      <c r="D2" s="260"/>
      <c r="E2" s="260"/>
      <c r="F2" s="260"/>
    </row>
    <row r="3" spans="1:12" s="6" customFormat="1">
      <c r="A3" s="200"/>
      <c r="B3" s="201"/>
      <c r="C3" s="202"/>
      <c r="D3" s="260"/>
      <c r="E3" s="260"/>
      <c r="F3" s="260"/>
    </row>
    <row r="4" spans="1:12" s="10" customFormat="1" ht="15">
      <c r="A4" s="38"/>
      <c r="B4" s="7"/>
      <c r="C4" s="8" t="s">
        <v>328</v>
      </c>
      <c r="D4" s="745" t="str">
        <f>SKUPNA_REKAPITULACIJA!C2</f>
        <v>UKC MARIBOR,</v>
      </c>
      <c r="E4" s="745"/>
      <c r="F4" s="745"/>
      <c r="G4" s="9"/>
      <c r="H4" s="9"/>
      <c r="I4" s="6"/>
      <c r="J4" s="6"/>
      <c r="K4" s="6"/>
      <c r="L4" s="6"/>
    </row>
    <row r="5" spans="1:12" s="10" customFormat="1" ht="14.25" customHeight="1">
      <c r="A5" s="38"/>
      <c r="B5" s="7"/>
      <c r="C5" s="8"/>
      <c r="D5" s="745" t="str">
        <f>SKUPNA_REKAPITULACIJA!C3</f>
        <v>LJUBLJANSKA CESTA 5, 2000 MARIBOR</v>
      </c>
      <c r="E5" s="745"/>
      <c r="F5" s="745"/>
      <c r="G5" s="11"/>
      <c r="H5" s="11"/>
      <c r="I5" s="6"/>
      <c r="J5" s="6"/>
      <c r="K5" s="6"/>
      <c r="L5" s="6"/>
    </row>
    <row r="6" spans="1:12" s="10" customFormat="1" ht="15">
      <c r="A6" s="38"/>
      <c r="B6" s="7"/>
      <c r="C6" s="8"/>
      <c r="D6" s="753"/>
      <c r="E6" s="761"/>
      <c r="F6" s="761"/>
      <c r="G6" s="11"/>
      <c r="H6" s="11"/>
      <c r="I6" s="6"/>
      <c r="J6" s="6"/>
      <c r="K6" s="6"/>
      <c r="L6" s="6"/>
    </row>
    <row r="7" spans="1:12" s="10" customFormat="1" ht="15">
      <c r="A7" s="38"/>
      <c r="B7" s="7"/>
      <c r="C7" s="8"/>
      <c r="D7" s="234"/>
      <c r="E7" s="261"/>
      <c r="F7" s="261"/>
      <c r="G7" s="11"/>
      <c r="H7" s="11"/>
      <c r="I7" s="6"/>
      <c r="J7" s="6"/>
      <c r="K7" s="6"/>
      <c r="L7" s="6"/>
    </row>
    <row r="8" spans="1:12" s="10" customFormat="1" ht="25.5" customHeight="1">
      <c r="A8" s="38"/>
      <c r="B8" s="7"/>
      <c r="C8" s="8" t="s">
        <v>329</v>
      </c>
      <c r="D8" s="749" t="str">
        <f>SKUPNA_REKAPITULACIJA!C5</f>
        <v>URGENTNI CENTER UKC MARIBOR,
VGRADNJA CT APARATA</v>
      </c>
      <c r="E8" s="749"/>
      <c r="F8" s="749"/>
      <c r="G8" s="12"/>
      <c r="H8" s="12"/>
      <c r="I8" s="6"/>
      <c r="J8" s="6"/>
      <c r="K8" s="6"/>
      <c r="L8" s="6"/>
    </row>
    <row r="9" spans="1:12" s="10" customFormat="1" ht="15" customHeight="1">
      <c r="A9" s="38"/>
      <c r="B9" s="7"/>
      <c r="C9" s="8"/>
      <c r="D9" s="749"/>
      <c r="E9" s="749"/>
      <c r="F9" s="749"/>
      <c r="G9" s="12"/>
      <c r="H9" s="12"/>
      <c r="I9" s="6"/>
      <c r="J9" s="6"/>
      <c r="K9" s="6"/>
      <c r="L9" s="6"/>
    </row>
    <row r="10" spans="1:12" s="10" customFormat="1" ht="15">
      <c r="A10" s="38"/>
      <c r="B10" s="7"/>
      <c r="C10" s="8"/>
      <c r="D10" s="262"/>
      <c r="E10" s="262"/>
      <c r="F10" s="262"/>
      <c r="G10" s="12"/>
      <c r="H10" s="12"/>
      <c r="I10" s="12"/>
      <c r="J10" s="12"/>
      <c r="K10" s="6"/>
      <c r="L10" s="6"/>
    </row>
    <row r="11" spans="1:12" s="10" customFormat="1" ht="15">
      <c r="A11" s="38"/>
      <c r="B11" s="7"/>
      <c r="C11" s="13" t="s">
        <v>330</v>
      </c>
      <c r="D11" s="752" t="str">
        <f>SKUPNA_REKAPITULACIJA!C8</f>
        <v>PZI</v>
      </c>
      <c r="E11" s="756"/>
      <c r="F11" s="756"/>
      <c r="G11" s="6"/>
      <c r="I11" s="6"/>
      <c r="J11" s="6"/>
      <c r="K11" s="6"/>
      <c r="L11" s="6"/>
    </row>
    <row r="12" spans="1:12" s="10" customFormat="1" ht="15" customHeight="1">
      <c r="A12" s="38"/>
      <c r="B12" s="7"/>
      <c r="C12" s="13" t="s">
        <v>331</v>
      </c>
      <c r="D12" s="752" t="str">
        <f>SKUPNA_REKAPITULACIJA!C9</f>
        <v>VALTER ERNST, univ. dipl. inž.arh.</v>
      </c>
      <c r="E12" s="756"/>
      <c r="F12" s="756"/>
      <c r="G12" s="14"/>
      <c r="H12" s="14"/>
      <c r="I12" s="6"/>
      <c r="J12" s="6"/>
      <c r="K12" s="6"/>
      <c r="L12" s="6"/>
    </row>
    <row r="13" spans="1:12" s="10" customFormat="1" ht="15">
      <c r="A13" s="38"/>
      <c r="B13" s="7"/>
      <c r="C13" s="13" t="s">
        <v>332</v>
      </c>
      <c r="D13" s="752" t="s">
        <v>4</v>
      </c>
      <c r="E13" s="756"/>
      <c r="F13" s="756"/>
      <c r="G13" s="6"/>
      <c r="I13" s="6"/>
      <c r="J13" s="6"/>
      <c r="K13" s="6"/>
      <c r="L13" s="6"/>
    </row>
    <row r="14" spans="1:12" ht="15">
      <c r="B14" s="7"/>
      <c r="C14" s="13" t="s">
        <v>333</v>
      </c>
      <c r="D14" s="752" t="str">
        <f>SKUPNA_REKAPITULACIJA!C11</f>
        <v>CELJE, avgust 2019</v>
      </c>
      <c r="E14" s="756"/>
      <c r="F14" s="756"/>
    </row>
    <row r="15" spans="1:12">
      <c r="B15" s="17"/>
      <c r="C15" s="18"/>
      <c r="D15" s="236"/>
      <c r="E15" s="236"/>
      <c r="F15" s="236"/>
    </row>
    <row r="16" spans="1:12" s="20" customFormat="1" ht="19.5" customHeight="1">
      <c r="A16" s="40"/>
      <c r="B16" s="19"/>
      <c r="C16" s="759"/>
      <c r="D16" s="759"/>
      <c r="E16" s="263"/>
      <c r="F16" s="263"/>
      <c r="G16" s="21"/>
      <c r="I16" s="21"/>
      <c r="J16" s="21"/>
      <c r="K16" s="21"/>
      <c r="L16" s="21"/>
    </row>
    <row r="17" spans="1:12" ht="13.5" thickBot="1">
      <c r="B17" s="17"/>
      <c r="C17" s="22"/>
      <c r="D17" s="264"/>
      <c r="E17" s="264"/>
      <c r="F17" s="264"/>
    </row>
    <row r="18" spans="1:12" ht="21" thickBot="1">
      <c r="B18" s="23" t="s">
        <v>334</v>
      </c>
      <c r="C18" s="763" t="s">
        <v>372</v>
      </c>
      <c r="D18" s="764"/>
      <c r="E18" s="764"/>
      <c r="F18" s="764"/>
    </row>
    <row r="19" spans="1:12" ht="20.25">
      <c r="B19" s="23"/>
      <c r="C19" s="24"/>
      <c r="D19" s="241"/>
      <c r="E19" s="241"/>
      <c r="F19" s="191"/>
    </row>
    <row r="20" spans="1:12" ht="15.75">
      <c r="B20" s="17"/>
      <c r="C20" s="25" t="s">
        <v>335</v>
      </c>
      <c r="D20" s="242"/>
      <c r="E20" s="265" t="s">
        <v>336</v>
      </c>
      <c r="F20" s="163">
        <f>F52</f>
        <v>0</v>
      </c>
    </row>
    <row r="21" spans="1:12" ht="15.75">
      <c r="B21" s="17"/>
      <c r="C21" s="18"/>
      <c r="D21" s="236"/>
      <c r="E21" s="236"/>
      <c r="F21" s="163"/>
    </row>
    <row r="22" spans="1:12" ht="15.75">
      <c r="B22" s="17"/>
      <c r="C22" s="25" t="s">
        <v>337</v>
      </c>
      <c r="D22" s="242"/>
      <c r="E22" s="265" t="s">
        <v>336</v>
      </c>
      <c r="F22" s="163">
        <f>SUM(F66)</f>
        <v>0</v>
      </c>
    </row>
    <row r="23" spans="1:12" s="27" customFormat="1" ht="15.75">
      <c r="A23" s="41"/>
      <c r="B23" s="26"/>
      <c r="C23" s="25"/>
      <c r="D23" s="257"/>
      <c r="E23" s="257"/>
      <c r="F23" s="164"/>
      <c r="G23" s="28"/>
      <c r="I23" s="28"/>
      <c r="J23" s="28"/>
      <c r="K23" s="28"/>
      <c r="L23" s="28"/>
    </row>
    <row r="24" spans="1:12" s="31" customFormat="1" ht="18.75" thickBot="1">
      <c r="A24" s="42"/>
      <c r="B24" s="29"/>
      <c r="C24" s="30" t="s">
        <v>338</v>
      </c>
      <c r="D24" s="266"/>
      <c r="E24" s="267"/>
      <c r="F24" s="165">
        <f>SUM(F20:F22)</f>
        <v>0</v>
      </c>
      <c r="G24" s="32"/>
      <c r="I24" s="32"/>
      <c r="J24" s="32"/>
      <c r="K24" s="32"/>
      <c r="L24" s="32"/>
    </row>
    <row r="25" spans="1:12" s="31" customFormat="1" ht="18.75" thickTop="1">
      <c r="A25" s="42"/>
      <c r="B25" s="29"/>
      <c r="C25" s="119"/>
      <c r="D25" s="268"/>
      <c r="E25" s="269"/>
      <c r="F25" s="166"/>
      <c r="G25" s="32"/>
      <c r="I25" s="32"/>
      <c r="J25" s="32"/>
      <c r="K25" s="32"/>
      <c r="L25" s="32"/>
    </row>
    <row r="26" spans="1:12" s="27" customFormat="1" ht="15.75">
      <c r="A26" s="41"/>
      <c r="B26" s="26"/>
      <c r="C26" s="34" t="s">
        <v>339</v>
      </c>
      <c r="D26" s="270">
        <v>0.22</v>
      </c>
      <c r="E26" s="271"/>
      <c r="F26" s="166">
        <f>SUM(F20:F22)*D26</f>
        <v>0</v>
      </c>
      <c r="G26" s="28"/>
      <c r="I26" s="28"/>
      <c r="J26" s="28"/>
      <c r="K26" s="28"/>
      <c r="L26" s="28"/>
    </row>
    <row r="27" spans="1:12" s="27" customFormat="1" ht="15.75">
      <c r="A27" s="41"/>
      <c r="B27" s="26"/>
      <c r="C27" s="33"/>
      <c r="D27" s="272"/>
      <c r="E27" s="273"/>
      <c r="F27" s="166"/>
      <c r="G27" s="28"/>
      <c r="I27" s="28"/>
      <c r="J27" s="28"/>
      <c r="K27" s="28"/>
      <c r="L27" s="28"/>
    </row>
    <row r="28" spans="1:12" s="31" customFormat="1" ht="18.75" thickBot="1">
      <c r="A28" s="42"/>
      <c r="B28" s="29"/>
      <c r="C28" s="35" t="s">
        <v>340</v>
      </c>
      <c r="D28" s="274"/>
      <c r="E28" s="275"/>
      <c r="F28" s="167">
        <f>F24+F26</f>
        <v>0</v>
      </c>
      <c r="G28" s="32"/>
      <c r="I28" s="32"/>
      <c r="J28" s="32"/>
      <c r="K28" s="32"/>
      <c r="L28" s="32"/>
    </row>
    <row r="29" spans="1:12" s="27" customFormat="1" ht="15">
      <c r="A29" s="41"/>
      <c r="B29" s="26"/>
      <c r="C29" s="33"/>
      <c r="D29" s="272"/>
      <c r="E29" s="272"/>
      <c r="F29" s="168"/>
      <c r="G29" s="28"/>
      <c r="I29" s="28"/>
      <c r="J29" s="28"/>
      <c r="K29" s="28"/>
      <c r="L29" s="28"/>
    </row>
    <row r="30" spans="1:12" s="27" customFormat="1" ht="15">
      <c r="A30" s="41"/>
      <c r="B30" s="26"/>
      <c r="C30" s="34" t="s">
        <v>389</v>
      </c>
      <c r="D30" s="257"/>
      <c r="E30" s="272"/>
      <c r="F30" s="169"/>
      <c r="G30" s="28"/>
      <c r="I30" s="28"/>
      <c r="J30" s="28"/>
      <c r="K30" s="28"/>
      <c r="L30" s="28"/>
    </row>
    <row r="31" spans="1:12" s="27" customFormat="1" ht="15">
      <c r="A31" s="41"/>
      <c r="B31" s="33"/>
      <c r="C31" s="34" t="s">
        <v>365</v>
      </c>
      <c r="D31" s="257"/>
      <c r="E31" s="272"/>
      <c r="F31" s="276"/>
      <c r="G31" s="28"/>
      <c r="I31" s="28"/>
      <c r="J31" s="28"/>
      <c r="K31" s="28"/>
      <c r="L31" s="28"/>
    </row>
    <row r="32" spans="1:12" s="27" customFormat="1" ht="15">
      <c r="A32" s="41"/>
      <c r="B32" s="33"/>
      <c r="C32" s="34" t="s">
        <v>221</v>
      </c>
      <c r="D32" s="257"/>
      <c r="E32" s="272"/>
      <c r="F32" s="271"/>
      <c r="G32" s="28"/>
      <c r="I32" s="28"/>
      <c r="J32" s="28"/>
      <c r="K32" s="28"/>
      <c r="L32" s="28"/>
    </row>
    <row r="33" spans="1:12" s="27" customFormat="1" ht="15">
      <c r="A33" s="41"/>
      <c r="B33" s="34"/>
      <c r="C33" s="34" t="s">
        <v>341</v>
      </c>
      <c r="D33" s="257"/>
      <c r="E33" s="257"/>
      <c r="F33" s="271"/>
      <c r="G33" s="28"/>
      <c r="I33" s="28"/>
      <c r="J33" s="28"/>
      <c r="K33" s="28"/>
      <c r="L33" s="28"/>
    </row>
    <row r="34" spans="1:12" s="27" customFormat="1" ht="15">
      <c r="A34" s="41"/>
      <c r="B34" s="34"/>
      <c r="C34" s="34" t="s">
        <v>381</v>
      </c>
      <c r="D34" s="257"/>
      <c r="E34" s="257"/>
      <c r="F34" s="271"/>
      <c r="G34" s="28"/>
      <c r="I34" s="28"/>
      <c r="J34" s="28"/>
      <c r="K34" s="28"/>
      <c r="L34" s="28"/>
    </row>
    <row r="35" spans="1:12" s="27" customFormat="1" ht="15">
      <c r="A35" s="41"/>
      <c r="B35" s="26"/>
      <c r="C35" s="34"/>
      <c r="D35" s="257"/>
      <c r="E35" s="257"/>
      <c r="F35" s="257"/>
      <c r="G35" s="28"/>
      <c r="I35" s="28"/>
      <c r="J35" s="28"/>
      <c r="K35" s="28"/>
      <c r="L35" s="28"/>
    </row>
    <row r="36" spans="1:12" s="28" customFormat="1" ht="15">
      <c r="A36" s="210"/>
      <c r="B36" s="211"/>
      <c r="C36" s="765" t="s">
        <v>379</v>
      </c>
      <c r="D36" s="765"/>
      <c r="E36" s="765"/>
      <c r="F36" s="765"/>
      <c r="I36" s="212"/>
      <c r="K36" s="212"/>
    </row>
    <row r="37" spans="1:12" s="28" customFormat="1" ht="15">
      <c r="A37" s="210"/>
      <c r="B37" s="211"/>
      <c r="C37" s="758" t="s">
        <v>380</v>
      </c>
      <c r="D37" s="758"/>
      <c r="E37" s="758"/>
      <c r="F37" s="758"/>
      <c r="I37" s="212"/>
      <c r="K37" s="212"/>
    </row>
    <row r="38" spans="1:12" s="28" customFormat="1" ht="15">
      <c r="A38" s="210"/>
      <c r="B38" s="211"/>
      <c r="C38" s="758"/>
      <c r="D38" s="758"/>
      <c r="E38" s="758"/>
      <c r="F38" s="758"/>
      <c r="I38" s="212"/>
      <c r="K38" s="212"/>
    </row>
    <row r="39" spans="1:12" s="28" customFormat="1" ht="15">
      <c r="A39" s="210"/>
      <c r="B39" s="211"/>
      <c r="C39" s="213"/>
      <c r="D39" s="277"/>
      <c r="E39" s="277"/>
      <c r="F39" s="277"/>
      <c r="I39" s="212"/>
      <c r="K39" s="212"/>
    </row>
    <row r="40" spans="1:12" s="27" customFormat="1" ht="15">
      <c r="A40" s="41"/>
      <c r="B40" s="26"/>
      <c r="C40" s="14" t="str">
        <f>D14</f>
        <v>CELJE, avgust 2019</v>
      </c>
      <c r="D40" s="257"/>
      <c r="E40" s="257"/>
      <c r="F40" s="257"/>
      <c r="G40" s="28"/>
      <c r="I40" s="28"/>
      <c r="J40" s="28"/>
      <c r="K40" s="28"/>
      <c r="L40" s="28"/>
    </row>
    <row r="41" spans="1:12" s="27" customFormat="1" ht="15">
      <c r="A41" s="41"/>
      <c r="B41" s="26"/>
      <c r="C41" s="26"/>
      <c r="D41" s="257"/>
      <c r="E41" s="257"/>
      <c r="F41" s="257"/>
      <c r="G41" s="28"/>
      <c r="I41" s="28"/>
      <c r="J41" s="28"/>
      <c r="K41" s="28"/>
      <c r="L41" s="28"/>
    </row>
    <row r="45" spans="1:12" ht="15">
      <c r="C45" s="25" t="s">
        <v>348</v>
      </c>
    </row>
    <row r="46" spans="1:12" ht="16.5">
      <c r="A46" s="135"/>
    </row>
    <row r="47" spans="1:12" ht="16.5">
      <c r="A47" s="192">
        <v>1</v>
      </c>
      <c r="C47" s="43" t="str">
        <f>'A_gradbena dela'!C10</f>
        <v>PRIPRAVLJALNA DELA</v>
      </c>
      <c r="D47" s="36"/>
      <c r="F47" s="120">
        <f>'A_gradbena dela'!N46</f>
        <v>0</v>
      </c>
    </row>
    <row r="48" spans="1:12" ht="16.5">
      <c r="A48" s="193">
        <v>2</v>
      </c>
      <c r="C48" s="43" t="s">
        <v>413</v>
      </c>
      <c r="D48" s="36"/>
      <c r="F48" s="120">
        <f>'A_gradbena dela'!N95</f>
        <v>0</v>
      </c>
    </row>
    <row r="49" spans="1:8" ht="16.5">
      <c r="A49" s="193">
        <v>3</v>
      </c>
      <c r="C49" s="43" t="s">
        <v>420</v>
      </c>
      <c r="D49" s="36"/>
      <c r="F49" s="120">
        <f>'A_gradbena dela'!N119</f>
        <v>0</v>
      </c>
    </row>
    <row r="50" spans="1:8" ht="16.5">
      <c r="A50" s="193">
        <v>4</v>
      </c>
      <c r="C50" s="43" t="s">
        <v>16</v>
      </c>
      <c r="D50" s="36"/>
      <c r="F50" s="120">
        <f>'A_gradbena dela'!N136</f>
        <v>0</v>
      </c>
    </row>
    <row r="51" spans="1:8" ht="17.25" thickBot="1">
      <c r="A51" s="228"/>
      <c r="C51" s="37"/>
      <c r="D51" s="278"/>
      <c r="E51" s="278"/>
      <c r="F51" s="121"/>
    </row>
    <row r="52" spans="1:8" ht="17.25" thickBot="1">
      <c r="A52" s="136" t="s">
        <v>342</v>
      </c>
      <c r="C52" s="194" t="s">
        <v>343</v>
      </c>
      <c r="D52" s="194"/>
      <c r="F52" s="122">
        <f>SUM(F47:F51)</f>
        <v>0</v>
      </c>
    </row>
    <row r="53" spans="1:8" ht="16.5">
      <c r="A53" s="137"/>
    </row>
    <row r="56" spans="1:8" ht="15">
      <c r="C56" s="25" t="s">
        <v>349</v>
      </c>
    </row>
    <row r="57" spans="1:8" ht="16.5">
      <c r="A57" s="135"/>
    </row>
    <row r="58" spans="1:8" s="81" customFormat="1" ht="16.5">
      <c r="A58" s="195">
        <v>1</v>
      </c>
      <c r="B58" s="79"/>
      <c r="C58" s="80" t="s">
        <v>347</v>
      </c>
      <c r="D58" s="196"/>
      <c r="E58" s="279"/>
      <c r="F58" s="124">
        <f>'B_obrtna dela'!N49</f>
        <v>0</v>
      </c>
      <c r="H58" s="79"/>
    </row>
    <row r="59" spans="1:8" s="81" customFormat="1" ht="16.5">
      <c r="A59" s="195">
        <v>2</v>
      </c>
      <c r="B59" s="82"/>
      <c r="C59" s="80" t="s">
        <v>375</v>
      </c>
      <c r="D59" s="82"/>
      <c r="E59" s="279"/>
      <c r="F59" s="124">
        <f>'B_obrtna dela'!N92</f>
        <v>0</v>
      </c>
      <c r="H59" s="79"/>
    </row>
    <row r="60" spans="1:8" s="81" customFormat="1" ht="16.5">
      <c r="A60" s="195">
        <v>3</v>
      </c>
      <c r="B60" s="82"/>
      <c r="C60" s="762" t="s">
        <v>371</v>
      </c>
      <c r="D60" s="762"/>
      <c r="E60" s="279"/>
      <c r="F60" s="125">
        <f>'B_obrtna dela'!N169</f>
        <v>0</v>
      </c>
      <c r="H60" s="79"/>
    </row>
    <row r="61" spans="1:8" s="81" customFormat="1" ht="16.5">
      <c r="A61" s="195">
        <v>4</v>
      </c>
      <c r="B61" s="79"/>
      <c r="C61" s="80" t="s">
        <v>326</v>
      </c>
      <c r="D61" s="196"/>
      <c r="E61" s="279"/>
      <c r="F61" s="124">
        <f>'B_obrtna dela'!N202</f>
        <v>0</v>
      </c>
      <c r="H61" s="79"/>
    </row>
    <row r="62" spans="1:8" s="81" customFormat="1" ht="16.5">
      <c r="A62" s="195">
        <v>5</v>
      </c>
      <c r="B62" s="82"/>
      <c r="C62" s="80" t="s">
        <v>363</v>
      </c>
      <c r="D62" s="82"/>
      <c r="E62" s="279"/>
      <c r="F62" s="125">
        <f>'B_obrtna dela'!N246</f>
        <v>0</v>
      </c>
      <c r="H62" s="79"/>
    </row>
    <row r="63" spans="1:8" s="81" customFormat="1" ht="17.25" customHeight="1">
      <c r="A63" s="195">
        <v>8</v>
      </c>
      <c r="B63" s="79"/>
      <c r="C63" s="760" t="s">
        <v>344</v>
      </c>
      <c r="D63" s="760"/>
      <c r="E63" s="279"/>
      <c r="F63" s="126">
        <f>'B_obrtna dela'!N268</f>
        <v>0</v>
      </c>
      <c r="H63" s="79"/>
    </row>
    <row r="64" spans="1:8" s="81" customFormat="1" ht="17.25" customHeight="1">
      <c r="A64" s="195">
        <v>9</v>
      </c>
      <c r="B64" s="79"/>
      <c r="C64" s="760" t="s">
        <v>17</v>
      </c>
      <c r="D64" s="760"/>
      <c r="E64" s="279"/>
      <c r="F64" s="126">
        <f>'B_obrtna dela'!N285</f>
        <v>0</v>
      </c>
      <c r="H64" s="79"/>
    </row>
    <row r="65" spans="1:6" ht="17.25" thickBot="1">
      <c r="A65" s="138"/>
      <c r="C65" s="37"/>
      <c r="D65" s="278"/>
      <c r="E65" s="278"/>
      <c r="F65" s="280"/>
    </row>
    <row r="66" spans="1:6" ht="17.25" thickBot="1">
      <c r="A66" s="136" t="s">
        <v>345</v>
      </c>
      <c r="C66" s="194" t="s">
        <v>346</v>
      </c>
      <c r="D66" s="194"/>
      <c r="F66" s="122">
        <f>SUM(F58:F65)</f>
        <v>0</v>
      </c>
    </row>
  </sheetData>
  <mergeCells count="15">
    <mergeCell ref="C64:D64"/>
    <mergeCell ref="C63:D63"/>
    <mergeCell ref="D5:F5"/>
    <mergeCell ref="D6:F6"/>
    <mergeCell ref="D8:F9"/>
    <mergeCell ref="C60:D60"/>
    <mergeCell ref="C18:F18"/>
    <mergeCell ref="D14:F14"/>
    <mergeCell ref="C36:F36"/>
    <mergeCell ref="C37:F38"/>
    <mergeCell ref="D4:F4"/>
    <mergeCell ref="D11:F11"/>
    <mergeCell ref="D12:F12"/>
    <mergeCell ref="D13:F13"/>
    <mergeCell ref="C16:D16"/>
  </mergeCells>
  <phoneticPr fontId="75" type="noConversion"/>
  <hyperlinks>
    <hyperlink ref="A58" location="'B1_Krovsko-kleparska dela '!Področje_tiskanja" display="'B1_Krovsko-kleparska dela '!Področje_tiskanja" xr:uid="{00000000-0004-0000-0100-000000000000}"/>
    <hyperlink ref="A61" location="'B2_Ključavničarska dela'!Področje_tiskanja" display="'B2_Ključavničarska dela'!Področje_tiskanja" xr:uid="{00000000-0004-0000-0100-000001000000}"/>
    <hyperlink ref="A48" location="'A2_Zemeljska dela '!Področje_tiskanja" display="'A2_Zemeljska dela '!Področje_tiskanja" xr:uid="{00000000-0004-0000-0100-000002000000}"/>
    <hyperlink ref="A49" location="'A3_Betonska dela'!Področje_tiskanja" display="'A3_Betonska dela'!Področje_tiskanja" xr:uid="{00000000-0004-0000-0100-000003000000}"/>
    <hyperlink ref="A47" location="'A1_Pripravljalna dela'!Področje_tiskanja" display="'A1_Pripravljalna dela'!Področje_tiskanja" xr:uid="{00000000-0004-0000-0100-000004000000}"/>
    <hyperlink ref="A62" location="'B4_Keramičarska dela '!Področje_tiskanja" display="'B4_Keramičarska dela '!Področje_tiskanja" xr:uid="{00000000-0004-0000-0100-000005000000}"/>
    <hyperlink ref="A63" location="'B5_Podi-tlaki'!Področje_tiskanja" display="'B5_Podi-tlaki'!Področje_tiskanja" xr:uid="{00000000-0004-0000-0100-000006000000}"/>
    <hyperlink ref="A59" location="'B3_Plavajoči podi'!Področje_tiskanja" display="'B3_Plavajoči podi'!Področje_tiskanja" xr:uid="{00000000-0004-0000-0100-000007000000}"/>
    <hyperlink ref="A60" location="'B5_Podi-tlaki'!Področje_tiskanja" display="'B5_Podi-tlaki'!Področje_tiskanja" xr:uid="{00000000-0004-0000-0100-000008000000}"/>
    <hyperlink ref="A50" location="'A3_Betonska dela'!Področje_tiskanja" display="'A3_Betonska dela'!Področje_tiskanja" xr:uid="{00000000-0004-0000-0100-000009000000}"/>
    <hyperlink ref="A64" location="'B5_Podi-tlaki'!Področje_tiskanja" display="'B5_Podi-tlaki'!Področje_tiskanja" xr:uid="{00000000-0004-0000-0100-00000A000000}"/>
  </hyperlinks>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2" manualBreakCount="2">
    <brk id="41" max="16383" man="1"/>
    <brk id="68" max="6" man="1"/>
  </row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9">
    <tabColor theme="0" tint="-0.249977111117893"/>
  </sheetPr>
  <dimension ref="A1:P154"/>
  <sheetViews>
    <sheetView showZeros="0" view="pageBreakPreview" topLeftCell="A94" zoomScale="85" zoomScaleNormal="25" zoomScaleSheetLayoutView="85" workbookViewId="0">
      <selection activeCell="M115" sqref="M115"/>
    </sheetView>
  </sheetViews>
  <sheetFormatPr defaultRowHeight="12.75"/>
  <cols>
    <col min="1" max="1" width="5" style="89" bestFit="1" customWidth="1"/>
    <col min="2" max="2" width="3" style="286" customWidth="1"/>
    <col min="3" max="3" width="5.42578125" style="101" customWidth="1"/>
    <col min="4" max="4" width="2.42578125" style="95" customWidth="1"/>
    <col min="5" max="5" width="5.42578125" style="96" customWidth="1"/>
    <col min="6" max="6" width="4.28515625" style="96" customWidth="1"/>
    <col min="7" max="7" width="15.28515625" style="96" customWidth="1"/>
    <col min="8" max="10" width="4.42578125" style="96" customWidth="1"/>
    <col min="11" max="11" width="7" style="96" customWidth="1"/>
    <col min="12" max="12" width="9.7109375" style="89" customWidth="1"/>
    <col min="13" max="13" width="9.140625" style="89"/>
    <col min="14" max="14" width="11.28515625" style="89" customWidth="1"/>
    <col min="15" max="222" width="9.140625" style="2"/>
    <col min="223" max="223" width="6.7109375" style="2" customWidth="1"/>
    <col min="224" max="224" width="8.7109375" style="2" customWidth="1"/>
    <col min="225" max="225" width="5.42578125" style="2" customWidth="1"/>
    <col min="226" max="226" width="2.42578125" style="2" customWidth="1"/>
    <col min="227" max="227" width="5.42578125" style="2" customWidth="1"/>
    <col min="228" max="228" width="4.28515625" style="2" customWidth="1"/>
    <col min="229" max="229" width="32.42578125" style="2" customWidth="1"/>
    <col min="230" max="230" width="6" style="2" customWidth="1"/>
    <col min="231" max="232" width="8.7109375" style="2" customWidth="1"/>
    <col min="233" max="235" width="9.140625" style="2"/>
    <col min="236" max="236" width="39.140625" style="2" customWidth="1"/>
    <col min="237" max="16384" width="9.140625" style="2"/>
  </cols>
  <sheetData>
    <row r="1" spans="1:15" s="183" customFormat="1" ht="12" customHeight="1">
      <c r="A1" s="188"/>
      <c r="B1" s="198"/>
      <c r="C1" s="780"/>
      <c r="D1" s="780"/>
      <c r="E1" s="780"/>
      <c r="F1" s="780"/>
      <c r="G1" s="780"/>
      <c r="H1" s="733"/>
      <c r="I1" s="733"/>
      <c r="J1" s="733"/>
      <c r="K1" s="733"/>
      <c r="L1" s="199"/>
      <c r="M1" s="199"/>
      <c r="N1" s="199"/>
      <c r="O1" s="197"/>
    </row>
    <row r="2" spans="1:15" s="5" customFormat="1">
      <c r="A2" s="777" t="s">
        <v>321</v>
      </c>
      <c r="B2" s="773"/>
      <c r="C2" s="781" t="s">
        <v>322</v>
      </c>
      <c r="D2" s="781"/>
      <c r="E2" s="781"/>
      <c r="F2" s="781"/>
      <c r="G2" s="781"/>
      <c r="H2" s="85"/>
      <c r="I2" s="85"/>
      <c r="J2" s="85"/>
      <c r="K2" s="83" t="s">
        <v>356</v>
      </c>
      <c r="L2" s="83" t="s">
        <v>378</v>
      </c>
      <c r="M2" s="83" t="s">
        <v>327</v>
      </c>
      <c r="N2" s="83" t="s">
        <v>366</v>
      </c>
    </row>
    <row r="3" spans="1:15" s="1" customFormat="1" ht="12" customHeight="1">
      <c r="A3" s="103"/>
      <c r="B3" s="130"/>
      <c r="C3" s="294"/>
      <c r="D3" s="294"/>
      <c r="E3" s="294"/>
      <c r="F3" s="294"/>
      <c r="G3" s="294"/>
      <c r="H3" s="294"/>
      <c r="I3" s="294"/>
      <c r="J3" s="294"/>
      <c r="K3" s="294"/>
      <c r="L3" s="84"/>
      <c r="M3" s="84"/>
      <c r="N3" s="84"/>
    </row>
    <row r="4" spans="1:15" s="1" customFormat="1">
      <c r="A4" s="103"/>
      <c r="B4" s="130"/>
      <c r="C4" s="294"/>
      <c r="D4" s="294"/>
      <c r="E4" s="294"/>
      <c r="F4" s="294"/>
      <c r="G4" s="294"/>
      <c r="H4" s="294"/>
      <c r="I4" s="294"/>
      <c r="J4" s="294"/>
      <c r="K4" s="294"/>
      <c r="L4" s="84"/>
      <c r="M4" s="84"/>
      <c r="N4" s="84"/>
    </row>
    <row r="5" spans="1:15" s="1" customFormat="1">
      <c r="A5" s="103"/>
      <c r="B5" s="130"/>
      <c r="C5" s="294"/>
      <c r="D5" s="294"/>
      <c r="E5" s="294"/>
      <c r="F5" s="294"/>
      <c r="G5" s="294"/>
      <c r="H5" s="294"/>
      <c r="I5" s="294"/>
      <c r="J5" s="294"/>
      <c r="K5" s="294"/>
      <c r="L5" s="84"/>
      <c r="M5" s="84"/>
      <c r="N5" s="84"/>
    </row>
    <row r="6" spans="1:15" s="5" customFormat="1" ht="18">
      <c r="A6" s="778">
        <v>1</v>
      </c>
      <c r="B6" s="779"/>
      <c r="C6" s="307" t="s">
        <v>412</v>
      </c>
      <c r="D6" s="85"/>
      <c r="E6" s="85"/>
      <c r="F6" s="85"/>
      <c r="G6" s="85"/>
      <c r="H6" s="85"/>
      <c r="I6" s="85"/>
      <c r="J6" s="85"/>
      <c r="K6" s="85"/>
      <c r="L6" s="83"/>
      <c r="M6" s="83"/>
      <c r="N6" s="83"/>
    </row>
    <row r="7" spans="1:15" s="1" customFormat="1" ht="12" customHeight="1">
      <c r="A7" s="103"/>
      <c r="B7" s="130"/>
      <c r="C7" s="294"/>
      <c r="D7" s="294"/>
      <c r="E7" s="294"/>
      <c r="F7" s="294"/>
      <c r="G7" s="294"/>
      <c r="H7" s="294"/>
      <c r="I7" s="294"/>
      <c r="J7" s="294"/>
      <c r="K7" s="294"/>
      <c r="L7" s="84"/>
      <c r="M7" s="84"/>
      <c r="N7" s="84"/>
    </row>
    <row r="8" spans="1:15" s="1" customFormat="1">
      <c r="A8" s="103"/>
      <c r="B8" s="130"/>
      <c r="C8" s="294"/>
      <c r="D8" s="294"/>
      <c r="E8" s="294"/>
      <c r="F8" s="294"/>
      <c r="G8" s="294"/>
      <c r="H8" s="294"/>
      <c r="I8" s="294"/>
      <c r="J8" s="294"/>
      <c r="K8" s="294"/>
      <c r="L8" s="84"/>
      <c r="M8" s="84"/>
      <c r="N8" s="84"/>
    </row>
    <row r="9" spans="1:15" s="1" customFormat="1">
      <c r="A9" s="103"/>
      <c r="B9" s="130"/>
      <c r="C9" s="294"/>
      <c r="D9" s="294"/>
      <c r="E9" s="294"/>
      <c r="F9" s="294"/>
      <c r="G9" s="294"/>
      <c r="H9" s="294"/>
      <c r="I9" s="294"/>
      <c r="J9" s="294"/>
      <c r="K9" s="294"/>
      <c r="L9" s="84"/>
      <c r="M9" s="84"/>
      <c r="N9" s="84"/>
    </row>
    <row r="10" spans="1:15" s="5" customFormat="1" ht="16.5">
      <c r="A10" s="772">
        <v>1</v>
      </c>
      <c r="B10" s="773"/>
      <c r="C10" s="737" t="s">
        <v>324</v>
      </c>
      <c r="D10" s="85"/>
      <c r="E10" s="85"/>
      <c r="F10" s="85"/>
      <c r="G10" s="85"/>
      <c r="H10" s="85"/>
      <c r="I10" s="85"/>
      <c r="J10" s="85"/>
      <c r="K10" s="85"/>
      <c r="L10" s="83"/>
      <c r="M10" s="83"/>
      <c r="N10" s="83"/>
    </row>
    <row r="11" spans="1:15" s="1" customFormat="1" ht="12" customHeight="1">
      <c r="A11" s="103"/>
      <c r="B11" s="130"/>
      <c r="C11" s="294"/>
      <c r="D11" s="294"/>
      <c r="E11" s="294"/>
      <c r="F11" s="294"/>
      <c r="G11" s="294"/>
      <c r="H11" s="294"/>
      <c r="I11" s="294"/>
      <c r="J11" s="294"/>
      <c r="K11" s="294"/>
      <c r="L11" s="84"/>
      <c r="M11" s="84"/>
      <c r="N11" s="84"/>
    </row>
    <row r="12" spans="1:15" s="1" customFormat="1" ht="12" customHeight="1">
      <c r="A12" s="103"/>
      <c r="B12" s="130"/>
      <c r="C12" s="294"/>
      <c r="D12" s="294"/>
      <c r="E12" s="294"/>
      <c r="F12" s="294"/>
      <c r="G12" s="294"/>
      <c r="H12" s="294"/>
      <c r="I12" s="294"/>
      <c r="J12" s="294"/>
      <c r="K12" s="294"/>
      <c r="L12" s="84"/>
      <c r="M12" s="84"/>
      <c r="N12" s="84"/>
    </row>
    <row r="13" spans="1:15" s="184" customFormat="1" ht="12" customHeight="1">
      <c r="A13" s="187"/>
      <c r="B13" s="132"/>
      <c r="C13" s="771" t="s">
        <v>407</v>
      </c>
      <c r="D13" s="771"/>
      <c r="E13" s="771"/>
      <c r="F13" s="771"/>
      <c r="G13" s="771"/>
      <c r="H13" s="732"/>
      <c r="I13" s="732"/>
      <c r="J13" s="732"/>
      <c r="K13" s="732"/>
      <c r="L13" s="74"/>
      <c r="M13" s="74"/>
      <c r="N13" s="74"/>
    </row>
    <row r="14" spans="1:15" s="1" customFormat="1" ht="12" customHeight="1">
      <c r="A14" s="103"/>
      <c r="B14" s="130"/>
      <c r="C14" s="97"/>
      <c r="D14" s="294"/>
      <c r="E14" s="294"/>
      <c r="F14" s="294"/>
      <c r="G14" s="294"/>
      <c r="H14" s="294"/>
      <c r="I14" s="294"/>
      <c r="J14" s="294"/>
      <c r="K14" s="294"/>
      <c r="L14" s="84"/>
      <c r="M14" s="84"/>
      <c r="N14" s="84"/>
    </row>
    <row r="15" spans="1:15" s="3" customFormat="1" ht="16.5">
      <c r="A15" s="220">
        <v>1</v>
      </c>
      <c r="B15" s="221" t="s">
        <v>394</v>
      </c>
      <c r="C15" s="769" t="s">
        <v>224</v>
      </c>
      <c r="D15" s="769"/>
      <c r="E15" s="769"/>
      <c r="F15" s="769"/>
      <c r="G15" s="769"/>
      <c r="H15" s="769"/>
      <c r="I15" s="769"/>
      <c r="J15" s="769"/>
      <c r="K15" s="769"/>
      <c r="L15" s="72"/>
      <c r="M15" s="72"/>
      <c r="N15" s="72"/>
    </row>
    <row r="16" spans="1:15" s="3" customFormat="1">
      <c r="A16" s="94"/>
      <c r="B16" s="130"/>
      <c r="C16" s="769"/>
      <c r="D16" s="769"/>
      <c r="E16" s="769"/>
      <c r="F16" s="769"/>
      <c r="G16" s="769"/>
      <c r="H16" s="769"/>
      <c r="I16" s="769"/>
      <c r="J16" s="769"/>
      <c r="K16" s="769"/>
      <c r="L16" s="72"/>
      <c r="M16" s="72"/>
      <c r="N16" s="72"/>
    </row>
    <row r="17" spans="1:15" s="3" customFormat="1">
      <c r="A17" s="94"/>
      <c r="B17" s="130"/>
      <c r="C17" s="769"/>
      <c r="D17" s="769"/>
      <c r="E17" s="769"/>
      <c r="F17" s="769"/>
      <c r="G17" s="769"/>
      <c r="H17" s="769"/>
      <c r="I17" s="769"/>
      <c r="J17" s="769"/>
      <c r="K17" s="769"/>
      <c r="L17" s="72"/>
      <c r="M17" s="72"/>
      <c r="N17" s="72"/>
    </row>
    <row r="18" spans="1:15" s="3" customFormat="1">
      <c r="A18" s="94"/>
      <c r="B18" s="130"/>
      <c r="C18" s="769"/>
      <c r="D18" s="769"/>
      <c r="E18" s="769"/>
      <c r="F18" s="769"/>
      <c r="G18" s="769"/>
      <c r="H18" s="769"/>
      <c r="I18" s="769"/>
      <c r="J18" s="769"/>
      <c r="K18" s="769"/>
      <c r="L18" s="72"/>
      <c r="M18" s="72"/>
      <c r="N18" s="72"/>
    </row>
    <row r="19" spans="1:15" s="3" customFormat="1">
      <c r="A19" s="94"/>
      <c r="B19" s="130"/>
      <c r="C19" s="769"/>
      <c r="D19" s="769"/>
      <c r="E19" s="769"/>
      <c r="F19" s="769"/>
      <c r="G19" s="769"/>
      <c r="H19" s="769"/>
      <c r="I19" s="769"/>
      <c r="J19" s="769"/>
      <c r="K19" s="769"/>
      <c r="L19" s="72"/>
      <c r="M19" s="72"/>
      <c r="N19" s="72"/>
    </row>
    <row r="20" spans="1:15" ht="12" customHeight="1">
      <c r="B20" s="130"/>
      <c r="C20" s="295"/>
      <c r="D20" s="295"/>
      <c r="E20" s="295"/>
      <c r="F20" s="295"/>
      <c r="G20" s="295"/>
      <c r="H20" s="295"/>
      <c r="I20" s="295"/>
      <c r="J20" s="295"/>
      <c r="K20" s="295"/>
      <c r="L20" s="75"/>
      <c r="M20" s="75"/>
      <c r="N20" s="75"/>
    </row>
    <row r="21" spans="1:15" s="3" customFormat="1">
      <c r="A21" s="94"/>
      <c r="B21" s="130"/>
      <c r="C21" s="316" t="s">
        <v>357</v>
      </c>
      <c r="D21" s="767" t="s">
        <v>223</v>
      </c>
      <c r="E21" s="767"/>
      <c r="F21" s="767"/>
      <c r="G21" s="767"/>
      <c r="H21" s="767"/>
      <c r="I21" s="767"/>
      <c r="J21" s="767"/>
      <c r="K21" s="321" t="s">
        <v>325</v>
      </c>
      <c r="L21" s="738">
        <v>25</v>
      </c>
      <c r="M21" s="739"/>
      <c r="N21" s="310">
        <f>L21*M21</f>
        <v>0</v>
      </c>
      <c r="O21" s="94"/>
    </row>
    <row r="22" spans="1:15">
      <c r="B22" s="282"/>
      <c r="C22" s="98"/>
      <c r="D22" s="87"/>
      <c r="E22" s="88"/>
      <c r="F22" s="88"/>
      <c r="G22" s="88"/>
      <c r="H22" s="88"/>
      <c r="I22" s="88"/>
      <c r="J22" s="88"/>
      <c r="K22" s="88"/>
    </row>
    <row r="23" spans="1:15" ht="13.5" customHeight="1">
      <c r="B23" s="282"/>
      <c r="C23" s="98"/>
      <c r="D23" s="87"/>
      <c r="E23" s="88"/>
      <c r="F23" s="88"/>
      <c r="G23" s="88"/>
      <c r="H23" s="88"/>
      <c r="I23" s="88"/>
      <c r="J23" s="88"/>
      <c r="K23" s="88"/>
    </row>
    <row r="24" spans="1:15" s="184" customFormat="1" ht="12" customHeight="1">
      <c r="A24" s="187"/>
      <c r="B24" s="132"/>
      <c r="C24" s="771" t="s">
        <v>408</v>
      </c>
      <c r="D24" s="771"/>
      <c r="E24" s="771"/>
      <c r="F24" s="771"/>
      <c r="G24" s="771"/>
      <c r="H24" s="732"/>
      <c r="I24" s="732"/>
      <c r="J24" s="732"/>
      <c r="K24" s="732"/>
      <c r="L24" s="74"/>
      <c r="M24" s="74"/>
      <c r="N24" s="74"/>
    </row>
    <row r="25" spans="1:15" s="1" customFormat="1" ht="12" customHeight="1">
      <c r="A25" s="103"/>
      <c r="B25" s="130"/>
      <c r="C25" s="97"/>
      <c r="D25" s="294"/>
      <c r="E25" s="294"/>
      <c r="F25" s="294"/>
      <c r="G25" s="294"/>
      <c r="H25" s="294"/>
      <c r="I25" s="294"/>
      <c r="J25" s="294"/>
      <c r="K25" s="294"/>
      <c r="L25" s="84"/>
      <c r="M25" s="84"/>
      <c r="N25" s="84"/>
    </row>
    <row r="26" spans="1:15" s="3" customFormat="1" ht="16.5">
      <c r="A26" s="220">
        <v>1</v>
      </c>
      <c r="B26" s="221" t="s">
        <v>395</v>
      </c>
      <c r="C26" s="769" t="s">
        <v>410</v>
      </c>
      <c r="D26" s="769"/>
      <c r="E26" s="769"/>
      <c r="F26" s="769"/>
      <c r="G26" s="769"/>
      <c r="H26" s="769"/>
      <c r="I26" s="769"/>
      <c r="J26" s="769"/>
      <c r="K26" s="769"/>
      <c r="L26" s="72"/>
      <c r="M26" s="72"/>
      <c r="N26" s="72"/>
    </row>
    <row r="27" spans="1:15" s="3" customFormat="1">
      <c r="A27" s="94"/>
      <c r="B27" s="130"/>
      <c r="C27" s="769"/>
      <c r="D27" s="769"/>
      <c r="E27" s="769"/>
      <c r="F27" s="769"/>
      <c r="G27" s="769"/>
      <c r="H27" s="769"/>
      <c r="I27" s="769"/>
      <c r="J27" s="769"/>
      <c r="K27" s="769"/>
      <c r="L27" s="72"/>
      <c r="M27" s="72"/>
      <c r="N27" s="72"/>
    </row>
    <row r="28" spans="1:15" s="3" customFormat="1">
      <c r="A28" s="94"/>
      <c r="B28" s="130"/>
      <c r="C28" s="769" t="s">
        <v>411</v>
      </c>
      <c r="D28" s="769"/>
      <c r="E28" s="769"/>
      <c r="F28" s="769"/>
      <c r="G28" s="769"/>
      <c r="H28" s="769"/>
      <c r="I28" s="769"/>
      <c r="J28" s="769"/>
      <c r="K28" s="769"/>
      <c r="L28" s="72"/>
      <c r="M28" s="72"/>
      <c r="N28" s="72"/>
    </row>
    <row r="29" spans="1:15" s="3" customFormat="1">
      <c r="A29" s="94"/>
      <c r="B29" s="130"/>
      <c r="C29" s="769"/>
      <c r="D29" s="769"/>
      <c r="E29" s="769"/>
      <c r="F29" s="769"/>
      <c r="G29" s="769"/>
      <c r="H29" s="769"/>
      <c r="I29" s="769"/>
      <c r="J29" s="769"/>
      <c r="K29" s="769"/>
      <c r="L29" s="72"/>
      <c r="M29" s="72"/>
      <c r="N29" s="72"/>
    </row>
    <row r="30" spans="1:15" s="3" customFormat="1">
      <c r="A30" s="94"/>
      <c r="B30" s="130"/>
      <c r="C30" s="769"/>
      <c r="D30" s="769"/>
      <c r="E30" s="769"/>
      <c r="F30" s="769"/>
      <c r="G30" s="769"/>
      <c r="H30" s="769"/>
      <c r="I30" s="769"/>
      <c r="J30" s="769"/>
      <c r="K30" s="769"/>
      <c r="L30" s="72"/>
      <c r="M30" s="72"/>
      <c r="N30" s="72"/>
    </row>
    <row r="31" spans="1:15" s="3" customFormat="1">
      <c r="A31" s="94"/>
      <c r="B31" s="130"/>
      <c r="C31" s="769" t="s">
        <v>200</v>
      </c>
      <c r="D31" s="769"/>
      <c r="E31" s="769"/>
      <c r="F31" s="769"/>
      <c r="G31" s="769"/>
      <c r="H31" s="769"/>
      <c r="I31" s="769"/>
      <c r="J31" s="769"/>
      <c r="K31" s="769"/>
      <c r="L31" s="72"/>
      <c r="M31" s="72"/>
      <c r="N31" s="72"/>
    </row>
    <row r="32" spans="1:15" ht="12" customHeight="1">
      <c r="B32" s="130"/>
      <c r="C32" s="295"/>
      <c r="D32" s="295"/>
      <c r="E32" s="295"/>
      <c r="F32" s="295"/>
      <c r="G32" s="295"/>
      <c r="H32" s="295"/>
      <c r="I32" s="295"/>
      <c r="J32" s="295"/>
      <c r="K32" s="295"/>
      <c r="L32" s="75"/>
      <c r="M32" s="75"/>
      <c r="N32" s="75"/>
    </row>
    <row r="33" spans="1:15" s="3" customFormat="1">
      <c r="A33" s="94"/>
      <c r="B33" s="130"/>
      <c r="C33" s="316" t="s">
        <v>357</v>
      </c>
      <c r="D33" s="767" t="s">
        <v>409</v>
      </c>
      <c r="E33" s="767"/>
      <c r="F33" s="767"/>
      <c r="G33" s="767"/>
      <c r="H33" s="767"/>
      <c r="I33" s="767"/>
      <c r="J33" s="767"/>
      <c r="K33" s="321" t="s">
        <v>325</v>
      </c>
      <c r="L33" s="738">
        <v>69.2</v>
      </c>
      <c r="M33" s="739"/>
      <c r="N33" s="310">
        <f>L33*M33</f>
        <v>0</v>
      </c>
      <c r="O33" s="94"/>
    </row>
    <row r="34" spans="1:15">
      <c r="B34" s="282"/>
      <c r="C34" s="98"/>
      <c r="D34" s="87"/>
      <c r="E34" s="88"/>
      <c r="F34" s="88"/>
      <c r="G34" s="88"/>
      <c r="H34" s="88"/>
      <c r="I34" s="88"/>
      <c r="J34" s="88"/>
      <c r="K34" s="88"/>
    </row>
    <row r="35" spans="1:15" ht="13.5" customHeight="1">
      <c r="B35" s="282"/>
      <c r="C35" s="98"/>
      <c r="D35" s="87"/>
      <c r="E35" s="88"/>
      <c r="F35" s="88"/>
      <c r="G35" s="88"/>
      <c r="H35" s="88"/>
      <c r="I35" s="88"/>
      <c r="J35" s="88"/>
      <c r="K35" s="88"/>
    </row>
    <row r="36" spans="1:15" s="184" customFormat="1" ht="12" customHeight="1">
      <c r="A36" s="187"/>
      <c r="B36" s="132"/>
      <c r="C36" s="771" t="s">
        <v>219</v>
      </c>
      <c r="D36" s="771"/>
      <c r="E36" s="771"/>
      <c r="F36" s="771"/>
      <c r="G36" s="771"/>
      <c r="H36" s="732"/>
      <c r="I36" s="732"/>
      <c r="J36" s="732"/>
      <c r="K36" s="732"/>
      <c r="L36" s="74"/>
      <c r="M36" s="74"/>
      <c r="N36" s="74"/>
    </row>
    <row r="37" spans="1:15" s="1" customFormat="1" ht="12" customHeight="1">
      <c r="A37" s="103"/>
      <c r="B37" s="130"/>
      <c r="C37" s="97"/>
      <c r="D37" s="294"/>
      <c r="E37" s="294"/>
      <c r="F37" s="294"/>
      <c r="G37" s="294"/>
      <c r="H37" s="294"/>
      <c r="I37" s="294"/>
      <c r="J37" s="294"/>
      <c r="K37" s="294"/>
      <c r="L37" s="84"/>
      <c r="M37" s="84"/>
      <c r="N37" s="84"/>
    </row>
    <row r="38" spans="1:15" s="3" customFormat="1" ht="16.5">
      <c r="A38" s="220">
        <v>1</v>
      </c>
      <c r="B38" s="221" t="s">
        <v>396</v>
      </c>
      <c r="C38" s="769" t="s">
        <v>220</v>
      </c>
      <c r="D38" s="769"/>
      <c r="E38" s="769"/>
      <c r="F38" s="769"/>
      <c r="G38" s="769"/>
      <c r="H38" s="769"/>
      <c r="I38" s="769"/>
      <c r="J38" s="769"/>
      <c r="K38" s="769"/>
      <c r="L38" s="72"/>
      <c r="M38" s="72"/>
      <c r="N38" s="72"/>
    </row>
    <row r="39" spans="1:15" s="3" customFormat="1">
      <c r="A39" s="94"/>
      <c r="B39" s="130"/>
      <c r="C39" s="769"/>
      <c r="D39" s="769"/>
      <c r="E39" s="769"/>
      <c r="F39" s="769"/>
      <c r="G39" s="769"/>
      <c r="H39" s="769"/>
      <c r="I39" s="769"/>
      <c r="J39" s="769"/>
      <c r="K39" s="769"/>
      <c r="L39" s="72"/>
      <c r="M39" s="72"/>
      <c r="N39" s="72"/>
    </row>
    <row r="40" spans="1:15" s="3" customFormat="1">
      <c r="A40" s="94"/>
      <c r="B40" s="130"/>
      <c r="C40" s="769"/>
      <c r="D40" s="769"/>
      <c r="E40" s="769"/>
      <c r="F40" s="769"/>
      <c r="G40" s="769"/>
      <c r="H40" s="769"/>
      <c r="I40" s="769"/>
      <c r="J40" s="769"/>
      <c r="K40" s="769"/>
      <c r="L40" s="72"/>
      <c r="M40" s="72"/>
      <c r="N40" s="72"/>
    </row>
    <row r="41" spans="1:15" s="3" customFormat="1">
      <c r="A41" s="94"/>
      <c r="B41" s="130"/>
      <c r="C41" s="769" t="s">
        <v>200</v>
      </c>
      <c r="D41" s="769"/>
      <c r="E41" s="769"/>
      <c r="F41" s="769"/>
      <c r="G41" s="769"/>
      <c r="H41" s="769"/>
      <c r="I41" s="769"/>
      <c r="J41" s="769"/>
      <c r="K41" s="769"/>
      <c r="L41" s="72"/>
      <c r="M41" s="72"/>
      <c r="N41" s="72"/>
    </row>
    <row r="42" spans="1:15" ht="12" customHeight="1">
      <c r="B42" s="130"/>
      <c r="C42" s="295"/>
      <c r="D42" s="295"/>
      <c r="E42" s="295"/>
      <c r="F42" s="295"/>
      <c r="G42" s="295"/>
      <c r="H42" s="295"/>
      <c r="I42" s="295"/>
      <c r="J42" s="295"/>
      <c r="K42" s="295"/>
      <c r="L42" s="75"/>
      <c r="M42" s="75"/>
      <c r="N42" s="75"/>
    </row>
    <row r="43" spans="1:15" s="3" customFormat="1">
      <c r="A43" s="94"/>
      <c r="B43" s="130"/>
      <c r="C43" s="316" t="s">
        <v>357</v>
      </c>
      <c r="D43" s="767" t="s">
        <v>23</v>
      </c>
      <c r="E43" s="767"/>
      <c r="F43" s="767"/>
      <c r="G43" s="767"/>
      <c r="H43" s="767"/>
      <c r="I43" s="767"/>
      <c r="J43" s="767"/>
      <c r="K43" s="321" t="s">
        <v>325</v>
      </c>
      <c r="L43" s="738">
        <v>69.2</v>
      </c>
      <c r="M43" s="739"/>
      <c r="N43" s="310">
        <f>L43*M43</f>
        <v>0</v>
      </c>
      <c r="O43" s="94"/>
    </row>
    <row r="44" spans="1:15">
      <c r="B44" s="282"/>
      <c r="C44" s="98"/>
      <c r="D44" s="87"/>
      <c r="E44" s="88"/>
      <c r="F44" s="88"/>
      <c r="G44" s="88"/>
      <c r="H44" s="88"/>
      <c r="I44" s="88"/>
      <c r="J44" s="88"/>
      <c r="K44" s="88"/>
    </row>
    <row r="45" spans="1:15" ht="13.5" customHeight="1">
      <c r="B45" s="282"/>
      <c r="C45" s="98"/>
      <c r="D45" s="87"/>
      <c r="E45" s="88"/>
      <c r="F45" s="88"/>
      <c r="G45" s="88"/>
      <c r="H45" s="88"/>
      <c r="I45" s="88"/>
      <c r="J45" s="88"/>
      <c r="K45" s="88"/>
    </row>
    <row r="46" spans="1:15" s="185" customFormat="1" ht="19.5" customHeight="1" thickBot="1">
      <c r="A46" s="189"/>
      <c r="B46" s="283"/>
      <c r="C46" s="768" t="s">
        <v>324</v>
      </c>
      <c r="D46" s="768"/>
      <c r="E46" s="768"/>
      <c r="F46" s="768"/>
      <c r="G46" s="768"/>
      <c r="H46" s="730"/>
      <c r="I46" s="730"/>
      <c r="J46" s="730"/>
      <c r="K46" s="730"/>
      <c r="L46" s="86"/>
      <c r="M46" s="86"/>
      <c r="N46" s="287">
        <f>SUM(N13:N45)</f>
        <v>0</v>
      </c>
    </row>
    <row r="47" spans="1:15">
      <c r="B47" s="282"/>
      <c r="C47" s="98"/>
      <c r="D47" s="87"/>
      <c r="E47" s="88"/>
      <c r="F47" s="88"/>
      <c r="G47" s="88"/>
      <c r="H47" s="88"/>
      <c r="I47" s="88"/>
      <c r="J47" s="88"/>
      <c r="K47" s="88"/>
    </row>
    <row r="48" spans="1:15">
      <c r="B48" s="282"/>
      <c r="C48" s="98"/>
      <c r="D48" s="87"/>
      <c r="E48" s="88"/>
      <c r="F48" s="88"/>
      <c r="G48" s="88"/>
      <c r="H48" s="88"/>
      <c r="I48" s="88"/>
      <c r="J48" s="88"/>
      <c r="K48" s="88"/>
    </row>
    <row r="49" spans="1:14" s="1" customFormat="1">
      <c r="A49" s="103"/>
      <c r="B49" s="130"/>
      <c r="C49" s="294"/>
      <c r="D49" s="294"/>
      <c r="E49" s="294"/>
      <c r="F49" s="294"/>
      <c r="G49" s="294"/>
      <c r="H49" s="294"/>
      <c r="I49" s="294"/>
      <c r="J49" s="294"/>
      <c r="K49" s="294"/>
      <c r="L49" s="84"/>
      <c r="M49" s="84"/>
      <c r="N49" s="84"/>
    </row>
    <row r="50" spans="1:14" s="104" customFormat="1" ht="16.5">
      <c r="A50" s="772">
        <v>2</v>
      </c>
      <c r="B50" s="773"/>
      <c r="C50" s="737" t="s">
        <v>413</v>
      </c>
      <c r="D50" s="85"/>
      <c r="E50" s="85"/>
      <c r="F50" s="85"/>
      <c r="G50" s="85"/>
      <c r="H50" s="85"/>
      <c r="I50" s="85"/>
      <c r="J50" s="85"/>
      <c r="K50" s="85"/>
      <c r="L50" s="83"/>
      <c r="M50" s="83"/>
      <c r="N50" s="83"/>
    </row>
    <row r="51" spans="1:14" s="1" customFormat="1" ht="12" customHeight="1">
      <c r="A51" s="103"/>
      <c r="B51" s="130"/>
      <c r="C51" s="294"/>
      <c r="D51" s="294"/>
      <c r="E51" s="294"/>
      <c r="F51" s="294"/>
      <c r="G51" s="294"/>
      <c r="H51" s="294"/>
      <c r="I51" s="294"/>
      <c r="J51" s="294"/>
      <c r="K51" s="294"/>
      <c r="L51" s="84"/>
      <c r="M51" s="84"/>
      <c r="N51" s="84"/>
    </row>
    <row r="52" spans="1:14" s="1" customFormat="1" ht="12" customHeight="1">
      <c r="A52" s="103"/>
      <c r="B52" s="130"/>
      <c r="C52" s="294"/>
      <c r="D52" s="294"/>
      <c r="E52" s="294"/>
      <c r="F52" s="294"/>
      <c r="G52" s="294"/>
      <c r="H52" s="294"/>
      <c r="I52" s="294"/>
      <c r="J52" s="294"/>
      <c r="K52" s="294"/>
      <c r="L52" s="84"/>
      <c r="M52" s="84"/>
      <c r="N52" s="84"/>
    </row>
    <row r="53" spans="1:14" s="1" customFormat="1" ht="12" customHeight="1">
      <c r="A53" s="103"/>
      <c r="B53" s="130"/>
      <c r="C53" s="294"/>
      <c r="D53" s="294"/>
      <c r="E53" s="294"/>
      <c r="F53" s="294"/>
      <c r="G53" s="294"/>
      <c r="H53" s="294"/>
      <c r="I53" s="294"/>
      <c r="J53" s="294"/>
      <c r="K53" s="294"/>
      <c r="L53" s="84"/>
      <c r="M53" s="84"/>
      <c r="N53" s="84"/>
    </row>
    <row r="54" spans="1:14" s="1" customFormat="1" ht="12" customHeight="1">
      <c r="A54" s="103"/>
      <c r="B54" s="130"/>
      <c r="C54" s="776" t="s">
        <v>204</v>
      </c>
      <c r="D54" s="776"/>
      <c r="E54" s="776"/>
      <c r="F54" s="776"/>
      <c r="G54" s="776"/>
      <c r="H54" s="776"/>
      <c r="I54" s="776"/>
      <c r="J54" s="776"/>
      <c r="K54" s="776"/>
      <c r="L54" s="84"/>
      <c r="M54" s="84"/>
      <c r="N54" s="84"/>
    </row>
    <row r="55" spans="1:14" s="1" customFormat="1">
      <c r="A55" s="103"/>
      <c r="B55" s="130"/>
      <c r="C55" s="774" t="s">
        <v>203</v>
      </c>
      <c r="D55" s="774"/>
      <c r="E55" s="774"/>
      <c r="F55" s="774"/>
      <c r="G55" s="774"/>
      <c r="H55" s="774"/>
      <c r="I55" s="774"/>
      <c r="J55" s="774"/>
      <c r="K55" s="774"/>
      <c r="L55" s="84"/>
      <c r="M55" s="84"/>
      <c r="N55" s="84"/>
    </row>
    <row r="56" spans="1:14" s="1" customFormat="1" ht="12" customHeight="1">
      <c r="A56" s="103"/>
      <c r="B56" s="130"/>
      <c r="C56" s="774"/>
      <c r="D56" s="774"/>
      <c r="E56" s="774"/>
      <c r="F56" s="774"/>
      <c r="G56" s="774"/>
      <c r="H56" s="774"/>
      <c r="I56" s="774"/>
      <c r="J56" s="774"/>
      <c r="K56" s="774"/>
      <c r="L56" s="84"/>
      <c r="M56" s="84"/>
      <c r="N56" s="84"/>
    </row>
    <row r="57" spans="1:14" s="1" customFormat="1" ht="12" customHeight="1">
      <c r="A57" s="103"/>
      <c r="B57" s="130"/>
      <c r="C57" s="774"/>
      <c r="D57" s="774"/>
      <c r="E57" s="774"/>
      <c r="F57" s="774"/>
      <c r="G57" s="774"/>
      <c r="H57" s="774"/>
      <c r="I57" s="774"/>
      <c r="J57" s="774"/>
      <c r="K57" s="774"/>
      <c r="L57" s="84"/>
      <c r="M57" s="84"/>
      <c r="N57" s="84"/>
    </row>
    <row r="58" spans="1:14" s="1" customFormat="1" ht="12" customHeight="1">
      <c r="A58" s="103"/>
      <c r="B58" s="130"/>
      <c r="C58" s="774"/>
      <c r="D58" s="774"/>
      <c r="E58" s="774"/>
      <c r="F58" s="774"/>
      <c r="G58" s="774"/>
      <c r="H58" s="774"/>
      <c r="I58" s="774"/>
      <c r="J58" s="774"/>
      <c r="K58" s="774"/>
      <c r="L58" s="84"/>
      <c r="M58" s="84"/>
      <c r="N58" s="84"/>
    </row>
    <row r="59" spans="1:14" s="1" customFormat="1" ht="12" customHeight="1">
      <c r="A59" s="103"/>
      <c r="B59" s="130"/>
      <c r="C59" s="774"/>
      <c r="D59" s="774"/>
      <c r="E59" s="774"/>
      <c r="F59" s="774"/>
      <c r="G59" s="774"/>
      <c r="H59" s="774"/>
      <c r="I59" s="774"/>
      <c r="J59" s="774"/>
      <c r="K59" s="774"/>
      <c r="L59" s="84"/>
      <c r="M59" s="84"/>
      <c r="N59" s="84"/>
    </row>
    <row r="60" spans="1:14" s="1" customFormat="1" ht="12" customHeight="1">
      <c r="A60" s="103"/>
      <c r="B60" s="130"/>
      <c r="C60" s="774"/>
      <c r="D60" s="774"/>
      <c r="E60" s="774"/>
      <c r="F60" s="774"/>
      <c r="G60" s="774"/>
      <c r="H60" s="774"/>
      <c r="I60" s="774"/>
      <c r="J60" s="774"/>
      <c r="K60" s="774"/>
      <c r="L60" s="84"/>
      <c r="M60" s="84"/>
      <c r="N60" s="84"/>
    </row>
    <row r="61" spans="1:14" s="1" customFormat="1" ht="12" customHeight="1">
      <c r="A61" s="103"/>
      <c r="B61" s="130"/>
      <c r="C61" s="774"/>
      <c r="D61" s="774"/>
      <c r="E61" s="774"/>
      <c r="F61" s="774"/>
      <c r="G61" s="774"/>
      <c r="H61" s="774"/>
      <c r="I61" s="774"/>
      <c r="J61" s="774"/>
      <c r="K61" s="774"/>
      <c r="L61" s="84"/>
      <c r="M61" s="84"/>
      <c r="N61" s="84"/>
    </row>
    <row r="62" spans="1:14" s="1" customFormat="1" ht="12" customHeight="1">
      <c r="A62" s="103"/>
      <c r="B62" s="130"/>
      <c r="C62" s="774"/>
      <c r="D62" s="774"/>
      <c r="E62" s="774"/>
      <c r="F62" s="774"/>
      <c r="G62" s="774"/>
      <c r="H62" s="774"/>
      <c r="I62" s="774"/>
      <c r="J62" s="774"/>
      <c r="K62" s="774"/>
      <c r="L62" s="84"/>
      <c r="M62" s="84"/>
      <c r="N62" s="84"/>
    </row>
    <row r="63" spans="1:14" s="1" customFormat="1" ht="12" customHeight="1">
      <c r="A63" s="103"/>
      <c r="B63" s="130"/>
      <c r="C63" s="774"/>
      <c r="D63" s="774"/>
      <c r="E63" s="774"/>
      <c r="F63" s="774"/>
      <c r="G63" s="774"/>
      <c r="H63" s="774"/>
      <c r="I63" s="774"/>
      <c r="J63" s="774"/>
      <c r="K63" s="774"/>
      <c r="L63" s="84"/>
      <c r="M63" s="84"/>
      <c r="N63" s="84"/>
    </row>
    <row r="64" spans="1:14" s="1" customFormat="1" ht="12" customHeight="1">
      <c r="A64" s="103"/>
      <c r="B64" s="130"/>
      <c r="C64" s="774"/>
      <c r="D64" s="774"/>
      <c r="E64" s="774"/>
      <c r="F64" s="774"/>
      <c r="G64" s="774"/>
      <c r="H64" s="774"/>
      <c r="I64" s="774"/>
      <c r="J64" s="774"/>
      <c r="K64" s="774"/>
      <c r="L64" s="84"/>
      <c r="M64" s="84"/>
      <c r="N64" s="84"/>
    </row>
    <row r="65" spans="1:16" s="1" customFormat="1" ht="12" customHeight="1">
      <c r="A65" s="103"/>
      <c r="B65" s="130"/>
      <c r="C65" s="774"/>
      <c r="D65" s="774"/>
      <c r="E65" s="774"/>
      <c r="F65" s="774"/>
      <c r="G65" s="774"/>
      <c r="H65" s="774"/>
      <c r="I65" s="774"/>
      <c r="J65" s="774"/>
      <c r="K65" s="774"/>
      <c r="L65" s="84"/>
      <c r="M65" s="84"/>
      <c r="N65" s="84"/>
    </row>
    <row r="66" spans="1:16" s="117" customFormat="1" ht="25.5">
      <c r="A66" s="103"/>
      <c r="B66" s="151"/>
      <c r="C66" s="775" t="s">
        <v>222</v>
      </c>
      <c r="D66" s="775"/>
      <c r="E66" s="775"/>
      <c r="F66" s="775"/>
      <c r="G66" s="775"/>
      <c r="H66" s="775"/>
      <c r="I66" s="775"/>
      <c r="J66" s="775"/>
      <c r="K66" s="134"/>
      <c r="L66" s="116"/>
      <c r="M66" s="116"/>
      <c r="N66" s="116"/>
    </row>
    <row r="67" spans="1:16" s="1" customFormat="1" ht="12" customHeight="1">
      <c r="A67" s="103"/>
      <c r="B67" s="130"/>
      <c r="C67" s="294"/>
      <c r="D67" s="294"/>
      <c r="E67" s="294"/>
      <c r="F67" s="294"/>
      <c r="G67" s="294"/>
      <c r="H67" s="294"/>
      <c r="I67" s="294"/>
      <c r="J67" s="294"/>
      <c r="K67" s="294"/>
      <c r="L67" s="84"/>
      <c r="M67" s="84"/>
      <c r="N67" s="84"/>
    </row>
    <row r="68" spans="1:16" s="1" customFormat="1" ht="12" customHeight="1">
      <c r="A68" s="103"/>
      <c r="B68" s="130"/>
      <c r="C68" s="294"/>
      <c r="D68" s="294"/>
      <c r="E68" s="294"/>
      <c r="F68" s="294"/>
      <c r="G68" s="294"/>
      <c r="H68" s="294"/>
      <c r="I68" s="294"/>
      <c r="J68" s="294"/>
      <c r="K68" s="294"/>
      <c r="L68" s="84"/>
      <c r="M68" s="84"/>
      <c r="N68" s="84"/>
    </row>
    <row r="69" spans="1:16" s="184" customFormat="1" ht="12" customHeight="1">
      <c r="A69" s="187"/>
      <c r="B69" s="132"/>
      <c r="C69" s="771" t="s">
        <v>430</v>
      </c>
      <c r="D69" s="771"/>
      <c r="E69" s="771"/>
      <c r="F69" s="771"/>
      <c r="G69" s="771"/>
      <c r="H69" s="771"/>
      <c r="I69" s="771"/>
      <c r="J69" s="771"/>
      <c r="K69" s="771"/>
      <c r="L69" s="74"/>
      <c r="M69" s="74"/>
      <c r="N69" s="74"/>
    </row>
    <row r="70" spans="1:16" s="1" customFormat="1" ht="12" customHeight="1">
      <c r="A70" s="103"/>
      <c r="B70" s="130"/>
      <c r="C70" s="97"/>
      <c r="D70" s="294"/>
      <c r="E70" s="294"/>
      <c r="F70" s="294"/>
      <c r="G70" s="294"/>
      <c r="H70" s="294"/>
      <c r="I70" s="294"/>
      <c r="J70" s="294"/>
      <c r="K70" s="294"/>
      <c r="L70" s="84"/>
      <c r="M70" s="84"/>
      <c r="N70" s="84"/>
    </row>
    <row r="71" spans="1:16" s="3" customFormat="1" ht="16.5">
      <c r="A71" s="220">
        <v>2</v>
      </c>
      <c r="B71" s="221" t="s">
        <v>397</v>
      </c>
      <c r="C71" s="769" t="s">
        <v>431</v>
      </c>
      <c r="D71" s="769"/>
      <c r="E71" s="769"/>
      <c r="F71" s="769"/>
      <c r="G71" s="769"/>
      <c r="H71" s="769"/>
      <c r="I71" s="769"/>
      <c r="J71" s="769"/>
      <c r="K71" s="769"/>
      <c r="L71" s="72"/>
      <c r="M71" s="72"/>
      <c r="N71" s="72"/>
    </row>
    <row r="72" spans="1:16" s="3" customFormat="1">
      <c r="A72" s="94"/>
      <c r="B72" s="130"/>
      <c r="C72" s="769"/>
      <c r="D72" s="769"/>
      <c r="E72" s="769"/>
      <c r="F72" s="769"/>
      <c r="G72" s="769"/>
      <c r="H72" s="769"/>
      <c r="I72" s="769"/>
      <c r="J72" s="769"/>
      <c r="K72" s="769"/>
      <c r="L72" s="72"/>
      <c r="M72" s="72"/>
      <c r="N72" s="72"/>
    </row>
    <row r="73" spans="1:16" s="3" customFormat="1">
      <c r="A73" s="94"/>
      <c r="B73" s="130"/>
      <c r="C73" s="769"/>
      <c r="D73" s="769"/>
      <c r="E73" s="769"/>
      <c r="F73" s="769"/>
      <c r="G73" s="769"/>
      <c r="H73" s="769"/>
      <c r="I73" s="769"/>
      <c r="J73" s="769"/>
      <c r="K73" s="769"/>
      <c r="L73" s="72"/>
      <c r="M73" s="72"/>
      <c r="N73" s="72"/>
    </row>
    <row r="74" spans="1:16" s="3" customFormat="1">
      <c r="A74" s="94"/>
      <c r="B74" s="130"/>
      <c r="C74" s="729"/>
      <c r="D74" s="729"/>
      <c r="E74" s="729"/>
      <c r="F74" s="729"/>
      <c r="G74" s="729"/>
      <c r="H74" s="729"/>
      <c r="I74" s="729"/>
      <c r="J74" s="729"/>
      <c r="K74" s="729"/>
      <c r="L74" s="72"/>
      <c r="M74" s="72"/>
      <c r="N74" s="72"/>
    </row>
    <row r="75" spans="1:16" s="186" customFormat="1">
      <c r="A75" s="190"/>
      <c r="B75" s="281"/>
      <c r="C75" s="308" t="s">
        <v>357</v>
      </c>
      <c r="D75" s="766" t="s">
        <v>43</v>
      </c>
      <c r="E75" s="766"/>
      <c r="F75" s="766"/>
      <c r="G75" s="766"/>
      <c r="H75" s="766"/>
      <c r="I75" s="766"/>
      <c r="J75" s="766"/>
      <c r="K75" s="309" t="s">
        <v>323</v>
      </c>
      <c r="L75" s="738">
        <v>5</v>
      </c>
      <c r="M75" s="739"/>
      <c r="N75" s="310">
        <f>L75*M75</f>
        <v>0</v>
      </c>
      <c r="O75" s="94"/>
      <c r="P75" s="3"/>
    </row>
    <row r="76" spans="1:16" s="3" customFormat="1">
      <c r="A76" s="94"/>
      <c r="B76" s="130"/>
      <c r="C76" s="161"/>
      <c r="D76" s="162"/>
      <c r="E76" s="162"/>
      <c r="F76" s="162"/>
      <c r="G76" s="162"/>
      <c r="H76" s="162"/>
      <c r="I76" s="162"/>
      <c r="J76" s="162"/>
      <c r="K76" s="102"/>
      <c r="L76" s="69"/>
      <c r="M76" s="70"/>
      <c r="N76" s="71"/>
    </row>
    <row r="77" spans="1:16" s="1" customFormat="1" ht="12" customHeight="1">
      <c r="A77" s="103"/>
      <c r="B77" s="130"/>
      <c r="C77" s="294"/>
      <c r="D77" s="294"/>
      <c r="E77" s="294"/>
      <c r="F77" s="294"/>
      <c r="G77" s="294"/>
      <c r="H77" s="294"/>
      <c r="I77" s="294"/>
      <c r="J77" s="294"/>
      <c r="K77" s="294"/>
      <c r="L77" s="84"/>
      <c r="M77" s="84"/>
      <c r="N77" s="84"/>
    </row>
    <row r="78" spans="1:16" s="3" customFormat="1" ht="16.5">
      <c r="A78" s="220">
        <v>2</v>
      </c>
      <c r="B78" s="221" t="s">
        <v>398</v>
      </c>
      <c r="C78" s="769" t="s">
        <v>431</v>
      </c>
      <c r="D78" s="769"/>
      <c r="E78" s="769"/>
      <c r="F78" s="769"/>
      <c r="G78" s="769"/>
      <c r="H78" s="769"/>
      <c r="I78" s="769"/>
      <c r="J78" s="769"/>
      <c r="K78" s="769"/>
      <c r="L78" s="72"/>
      <c r="M78" s="72"/>
      <c r="N78" s="72"/>
    </row>
    <row r="79" spans="1:16" s="3" customFormat="1">
      <c r="A79" s="94"/>
      <c r="B79" s="130"/>
      <c r="C79" s="769"/>
      <c r="D79" s="769"/>
      <c r="E79" s="769"/>
      <c r="F79" s="769"/>
      <c r="G79" s="769"/>
      <c r="H79" s="769"/>
      <c r="I79" s="769"/>
      <c r="J79" s="769"/>
      <c r="K79" s="769"/>
      <c r="L79" s="72"/>
      <c r="M79" s="72"/>
      <c r="N79" s="72"/>
    </row>
    <row r="80" spans="1:16" s="3" customFormat="1">
      <c r="A80" s="94"/>
      <c r="B80" s="130"/>
      <c r="C80" s="769"/>
      <c r="D80" s="769"/>
      <c r="E80" s="769"/>
      <c r="F80" s="769"/>
      <c r="G80" s="769"/>
      <c r="H80" s="769"/>
      <c r="I80" s="769"/>
      <c r="J80" s="769"/>
      <c r="K80" s="769"/>
      <c r="L80" s="72"/>
      <c r="M80" s="72"/>
      <c r="N80" s="72"/>
    </row>
    <row r="81" spans="1:16" s="3" customFormat="1">
      <c r="A81" s="94"/>
      <c r="B81" s="130"/>
      <c r="C81" s="729"/>
      <c r="D81" s="729"/>
      <c r="E81" s="729"/>
      <c r="F81" s="729"/>
      <c r="G81" s="729"/>
      <c r="H81" s="729"/>
      <c r="I81" s="729"/>
      <c r="J81" s="729"/>
      <c r="K81" s="729"/>
      <c r="L81" s="72"/>
      <c r="M81" s="72"/>
      <c r="N81" s="72"/>
    </row>
    <row r="82" spans="1:16" s="186" customFormat="1">
      <c r="A82" s="190"/>
      <c r="B82" s="281"/>
      <c r="C82" s="308" t="s">
        <v>357</v>
      </c>
      <c r="D82" s="766" t="s">
        <v>42</v>
      </c>
      <c r="E82" s="766"/>
      <c r="F82" s="766"/>
      <c r="G82" s="766"/>
      <c r="H82" s="766"/>
      <c r="I82" s="766"/>
      <c r="J82" s="766"/>
      <c r="K82" s="309" t="s">
        <v>323</v>
      </c>
      <c r="L82" s="738">
        <v>4</v>
      </c>
      <c r="M82" s="739"/>
      <c r="N82" s="310">
        <f>L82*M82</f>
        <v>0</v>
      </c>
      <c r="O82" s="94"/>
      <c r="P82" s="3"/>
    </row>
    <row r="83" spans="1:16" s="3" customFormat="1">
      <c r="A83" s="94"/>
      <c r="B83" s="130"/>
      <c r="C83" s="161"/>
      <c r="D83" s="162"/>
      <c r="E83" s="162"/>
      <c r="F83" s="162"/>
      <c r="G83" s="162"/>
      <c r="H83" s="162"/>
      <c r="I83" s="162"/>
      <c r="J83" s="162"/>
      <c r="K83" s="102"/>
      <c r="L83" s="69"/>
      <c r="M83" s="70"/>
      <c r="N83" s="71"/>
    </row>
    <row r="84" spans="1:16" s="1" customFormat="1" ht="12" customHeight="1">
      <c r="A84" s="103"/>
      <c r="B84" s="130"/>
      <c r="C84" s="294"/>
      <c r="D84" s="294"/>
      <c r="E84" s="294"/>
      <c r="F84" s="294"/>
      <c r="G84" s="294"/>
      <c r="H84" s="294"/>
      <c r="I84" s="294"/>
      <c r="J84" s="294"/>
      <c r="K84" s="294"/>
      <c r="L84" s="84"/>
      <c r="M84" s="84"/>
      <c r="N84" s="84"/>
    </row>
    <row r="85" spans="1:16" s="184" customFormat="1" ht="12" customHeight="1">
      <c r="A85" s="187"/>
      <c r="B85" s="132"/>
      <c r="C85" s="771" t="s">
        <v>202</v>
      </c>
      <c r="D85" s="771"/>
      <c r="E85" s="771"/>
      <c r="F85" s="771"/>
      <c r="G85" s="771"/>
      <c r="H85" s="771"/>
      <c r="I85" s="771"/>
      <c r="J85" s="771"/>
      <c r="K85" s="771"/>
      <c r="L85" s="74"/>
      <c r="M85" s="74"/>
      <c r="N85" s="74"/>
    </row>
    <row r="86" spans="1:16" s="1" customFormat="1" ht="12" customHeight="1">
      <c r="A86" s="103"/>
      <c r="B86" s="130"/>
      <c r="C86" s="97"/>
      <c r="D86" s="294"/>
      <c r="E86" s="294"/>
      <c r="F86" s="294"/>
      <c r="G86" s="294"/>
      <c r="H86" s="294"/>
      <c r="I86" s="294"/>
      <c r="J86" s="294"/>
      <c r="K86" s="294"/>
      <c r="L86" s="84"/>
      <c r="M86" s="84"/>
      <c r="N86" s="84"/>
    </row>
    <row r="87" spans="1:16" s="3" customFormat="1" ht="16.5">
      <c r="A87" s="220">
        <v>2</v>
      </c>
      <c r="B87" s="221" t="s">
        <v>199</v>
      </c>
      <c r="C87" s="769" t="s">
        <v>201</v>
      </c>
      <c r="D87" s="769"/>
      <c r="E87" s="769"/>
      <c r="F87" s="769"/>
      <c r="G87" s="769"/>
      <c r="H87" s="769"/>
      <c r="I87" s="769"/>
      <c r="J87" s="769"/>
      <c r="K87" s="769"/>
      <c r="L87" s="72"/>
      <c r="M87" s="72"/>
      <c r="N87" s="72"/>
    </row>
    <row r="88" spans="1:16" s="3" customFormat="1">
      <c r="A88" s="94"/>
      <c r="B88" s="130"/>
      <c r="C88" s="769"/>
      <c r="D88" s="769"/>
      <c r="E88" s="769"/>
      <c r="F88" s="769"/>
      <c r="G88" s="769"/>
      <c r="H88" s="769"/>
      <c r="I88" s="769"/>
      <c r="J88" s="769"/>
      <c r="K88" s="769"/>
      <c r="L88" s="72"/>
      <c r="M88" s="72"/>
      <c r="N88" s="72"/>
    </row>
    <row r="89" spans="1:16" s="3" customFormat="1">
      <c r="A89" s="94"/>
      <c r="B89" s="130"/>
      <c r="C89" s="769"/>
      <c r="D89" s="769"/>
      <c r="E89" s="769"/>
      <c r="F89" s="769"/>
      <c r="G89" s="769"/>
      <c r="H89" s="769"/>
      <c r="I89" s="769"/>
      <c r="J89" s="769"/>
      <c r="K89" s="769"/>
      <c r="L89" s="72"/>
      <c r="M89" s="72"/>
      <c r="N89" s="72"/>
    </row>
    <row r="90" spans="1:16" s="3" customFormat="1">
      <c r="A90" s="94"/>
      <c r="B90" s="130"/>
      <c r="C90" s="769"/>
      <c r="D90" s="769"/>
      <c r="E90" s="769"/>
      <c r="F90" s="769"/>
      <c r="G90" s="769"/>
      <c r="H90" s="769"/>
      <c r="I90" s="769"/>
      <c r="J90" s="769"/>
      <c r="K90" s="769"/>
      <c r="L90" s="72"/>
      <c r="M90" s="72"/>
      <c r="N90" s="72"/>
    </row>
    <row r="91" spans="1:16" s="3" customFormat="1">
      <c r="A91" s="94"/>
      <c r="B91" s="130"/>
      <c r="C91" s="729"/>
      <c r="D91" s="729"/>
      <c r="E91" s="729"/>
      <c r="F91" s="729"/>
      <c r="G91" s="729"/>
      <c r="H91" s="729"/>
      <c r="I91" s="729"/>
      <c r="J91" s="729"/>
      <c r="K91" s="729"/>
      <c r="L91" s="72"/>
      <c r="M91" s="72"/>
      <c r="N91" s="72"/>
    </row>
    <row r="92" spans="1:16" s="186" customFormat="1">
      <c r="A92" s="190"/>
      <c r="B92" s="281"/>
      <c r="C92" s="308" t="s">
        <v>357</v>
      </c>
      <c r="D92" s="766" t="s">
        <v>429</v>
      </c>
      <c r="E92" s="766"/>
      <c r="F92" s="766"/>
      <c r="G92" s="766"/>
      <c r="H92" s="766"/>
      <c r="I92" s="766"/>
      <c r="J92" s="766"/>
      <c r="K92" s="309" t="s">
        <v>325</v>
      </c>
      <c r="L92" s="738">
        <v>2</v>
      </c>
      <c r="M92" s="739"/>
      <c r="N92" s="310">
        <f>L92*M92</f>
        <v>0</v>
      </c>
      <c r="O92" s="94"/>
      <c r="P92" s="3"/>
    </row>
    <row r="93" spans="1:16" s="3" customFormat="1">
      <c r="A93" s="94"/>
      <c r="B93" s="130"/>
      <c r="C93" s="161"/>
      <c r="D93" s="162"/>
      <c r="E93" s="162"/>
      <c r="F93" s="162"/>
      <c r="G93" s="162"/>
      <c r="H93" s="162"/>
      <c r="I93" s="162"/>
      <c r="J93" s="162"/>
      <c r="K93" s="102"/>
      <c r="L93" s="69"/>
      <c r="M93" s="70"/>
      <c r="N93" s="71"/>
    </row>
    <row r="94" spans="1:16">
      <c r="B94" s="282"/>
      <c r="C94" s="98"/>
      <c r="D94" s="87"/>
      <c r="E94" s="88"/>
      <c r="F94" s="88"/>
      <c r="G94" s="88"/>
      <c r="H94" s="88"/>
      <c r="I94" s="88"/>
      <c r="J94" s="88"/>
      <c r="K94" s="88"/>
    </row>
    <row r="95" spans="1:16" s="185" customFormat="1" ht="19.5" customHeight="1" thickBot="1">
      <c r="A95" s="189"/>
      <c r="B95" s="283"/>
      <c r="C95" s="768" t="s">
        <v>413</v>
      </c>
      <c r="D95" s="768"/>
      <c r="E95" s="768"/>
      <c r="F95" s="768"/>
      <c r="G95" s="768"/>
      <c r="H95" s="730"/>
      <c r="I95" s="730"/>
      <c r="J95" s="730"/>
      <c r="K95" s="730"/>
      <c r="L95" s="86"/>
      <c r="M95" s="86"/>
      <c r="N95" s="287">
        <f>SUM(N68:N94)</f>
        <v>0</v>
      </c>
    </row>
    <row r="96" spans="1:16">
      <c r="B96" s="282"/>
      <c r="C96" s="98"/>
      <c r="D96" s="87"/>
      <c r="E96" s="88"/>
      <c r="F96" s="88"/>
      <c r="G96" s="88"/>
      <c r="H96" s="88"/>
      <c r="I96" s="88"/>
      <c r="J96" s="88"/>
      <c r="K96" s="88"/>
    </row>
    <row r="97" spans="1:14" s="4" customFormat="1" ht="16.5">
      <c r="A97" s="92"/>
      <c r="B97" s="284"/>
      <c r="C97" s="99"/>
      <c r="D97" s="90"/>
      <c r="E97" s="91"/>
      <c r="F97" s="92"/>
      <c r="G97" s="92"/>
      <c r="H97" s="92"/>
      <c r="I97" s="92"/>
      <c r="J97" s="92"/>
      <c r="K97" s="92"/>
      <c r="L97" s="285"/>
      <c r="M97" s="285"/>
      <c r="N97" s="92"/>
    </row>
    <row r="98" spans="1:14" s="1" customFormat="1">
      <c r="A98" s="103"/>
      <c r="B98" s="130"/>
      <c r="C98" s="294"/>
      <c r="D98" s="294"/>
      <c r="E98" s="294"/>
      <c r="F98" s="294"/>
      <c r="G98" s="294"/>
      <c r="H98" s="294"/>
      <c r="I98" s="294"/>
      <c r="J98" s="294"/>
      <c r="K98" s="294"/>
      <c r="L98" s="84"/>
      <c r="M98" s="84"/>
      <c r="N98" s="84"/>
    </row>
    <row r="99" spans="1:14" s="104" customFormat="1" ht="16.5">
      <c r="A99" s="772">
        <v>3</v>
      </c>
      <c r="B99" s="773"/>
      <c r="C99" s="737" t="s">
        <v>420</v>
      </c>
      <c r="D99" s="85"/>
      <c r="E99" s="85"/>
      <c r="F99" s="85"/>
      <c r="G99" s="85"/>
      <c r="H99" s="85"/>
      <c r="I99" s="85"/>
      <c r="J99" s="85"/>
      <c r="K99" s="85"/>
      <c r="L99" s="83"/>
      <c r="M99" s="83"/>
      <c r="N99" s="83"/>
    </row>
    <row r="100" spans="1:14" s="1" customFormat="1" ht="12" customHeight="1">
      <c r="A100" s="103"/>
      <c r="B100" s="130"/>
      <c r="C100" s="294"/>
      <c r="D100" s="294"/>
      <c r="E100" s="294"/>
      <c r="F100" s="294"/>
      <c r="G100" s="294"/>
      <c r="H100" s="294"/>
      <c r="I100" s="294"/>
      <c r="J100" s="294"/>
      <c r="K100" s="294"/>
      <c r="L100" s="84"/>
      <c r="M100" s="84"/>
      <c r="N100" s="84"/>
    </row>
    <row r="101" spans="1:14" s="1" customFormat="1" ht="12" customHeight="1">
      <c r="A101" s="103"/>
      <c r="B101" s="130"/>
      <c r="C101" s="774"/>
      <c r="D101" s="774"/>
      <c r="E101" s="774"/>
      <c r="F101" s="774"/>
      <c r="G101" s="774"/>
      <c r="H101" s="774"/>
      <c r="I101" s="774"/>
      <c r="J101" s="774"/>
      <c r="K101" s="774"/>
      <c r="L101" s="84"/>
      <c r="M101" s="84"/>
      <c r="N101" s="84"/>
    </row>
    <row r="102" spans="1:14" s="184" customFormat="1" ht="12" customHeight="1">
      <c r="A102" s="187"/>
      <c r="B102" s="132"/>
      <c r="C102" s="771" t="s">
        <v>421</v>
      </c>
      <c r="D102" s="771"/>
      <c r="E102" s="771"/>
      <c r="F102" s="771"/>
      <c r="G102" s="771"/>
      <c r="H102" s="771"/>
      <c r="I102" s="771"/>
      <c r="J102" s="771"/>
      <c r="K102" s="771"/>
      <c r="L102" s="74"/>
      <c r="M102" s="74"/>
      <c r="N102" s="74"/>
    </row>
    <row r="103" spans="1:14" s="1" customFormat="1" ht="12" customHeight="1">
      <c r="A103" s="103"/>
      <c r="B103" s="130"/>
      <c r="C103" s="97"/>
      <c r="D103" s="294"/>
      <c r="E103" s="294"/>
      <c r="F103" s="294"/>
      <c r="G103" s="294"/>
      <c r="H103" s="294"/>
      <c r="I103" s="294"/>
      <c r="J103" s="294"/>
      <c r="K103" s="294"/>
      <c r="L103" s="84"/>
      <c r="M103" s="84"/>
      <c r="N103" s="84"/>
    </row>
    <row r="104" spans="1:14" s="3" customFormat="1" ht="16.5">
      <c r="A104" s="220">
        <v>3</v>
      </c>
      <c r="B104" s="221" t="s">
        <v>394</v>
      </c>
      <c r="C104" s="769" t="s">
        <v>39</v>
      </c>
      <c r="D104" s="769"/>
      <c r="E104" s="769"/>
      <c r="F104" s="769"/>
      <c r="G104" s="769"/>
      <c r="H104" s="769"/>
      <c r="I104" s="769"/>
      <c r="J104" s="769"/>
      <c r="K104" s="769"/>
      <c r="L104" s="72"/>
      <c r="M104" s="72"/>
      <c r="N104" s="72"/>
    </row>
    <row r="105" spans="1:14" s="3" customFormat="1">
      <c r="A105" s="94"/>
      <c r="B105" s="130"/>
      <c r="C105" s="769"/>
      <c r="D105" s="769"/>
      <c r="E105" s="769"/>
      <c r="F105" s="769"/>
      <c r="G105" s="769"/>
      <c r="H105" s="769"/>
      <c r="I105" s="769"/>
      <c r="J105" s="769"/>
      <c r="K105" s="769"/>
      <c r="L105" s="72"/>
      <c r="M105" s="72"/>
      <c r="N105" s="72"/>
    </row>
    <row r="106" spans="1:14" s="3" customFormat="1">
      <c r="A106" s="94"/>
      <c r="B106" s="130"/>
      <c r="C106" s="769"/>
      <c r="D106" s="769"/>
      <c r="E106" s="769"/>
      <c r="F106" s="769"/>
      <c r="G106" s="769"/>
      <c r="H106" s="769"/>
      <c r="I106" s="769"/>
      <c r="J106" s="769"/>
      <c r="K106" s="769"/>
      <c r="L106" s="72"/>
      <c r="M106" s="72"/>
      <c r="N106" s="72"/>
    </row>
    <row r="107" spans="1:14" s="3" customFormat="1">
      <c r="A107" s="94"/>
      <c r="B107" s="130"/>
      <c r="C107" s="769"/>
      <c r="D107" s="769"/>
      <c r="E107" s="769"/>
      <c r="F107" s="769"/>
      <c r="G107" s="769"/>
      <c r="H107" s="769"/>
      <c r="I107" s="769"/>
      <c r="J107" s="769"/>
      <c r="K107" s="769"/>
      <c r="L107" s="72"/>
      <c r="M107" s="72"/>
      <c r="N107" s="72"/>
    </row>
    <row r="108" spans="1:14" s="3" customFormat="1">
      <c r="A108" s="94"/>
      <c r="B108" s="130"/>
      <c r="C108" s="769"/>
      <c r="D108" s="769"/>
      <c r="E108" s="769"/>
      <c r="F108" s="769"/>
      <c r="G108" s="769"/>
      <c r="H108" s="769"/>
      <c r="I108" s="769"/>
      <c r="J108" s="769"/>
      <c r="K108" s="769"/>
      <c r="L108" s="72"/>
      <c r="M108" s="72"/>
      <c r="N108" s="72"/>
    </row>
    <row r="109" spans="1:14" s="3" customFormat="1">
      <c r="A109" s="94"/>
      <c r="B109" s="130"/>
      <c r="C109" s="769"/>
      <c r="D109" s="769"/>
      <c r="E109" s="769"/>
      <c r="F109" s="769"/>
      <c r="G109" s="769"/>
      <c r="H109" s="769"/>
      <c r="I109" s="769"/>
      <c r="J109" s="769"/>
      <c r="K109" s="769"/>
      <c r="L109" s="72"/>
      <c r="M109" s="72"/>
      <c r="N109" s="72"/>
    </row>
    <row r="110" spans="1:14" s="3" customFormat="1">
      <c r="A110" s="94"/>
      <c r="B110" s="130"/>
      <c r="C110" s="769"/>
      <c r="D110" s="769"/>
      <c r="E110" s="769"/>
      <c r="F110" s="769"/>
      <c r="G110" s="769"/>
      <c r="H110" s="769"/>
      <c r="I110" s="769"/>
      <c r="J110" s="769"/>
      <c r="K110" s="769"/>
      <c r="L110" s="72"/>
      <c r="M110" s="72"/>
      <c r="N110" s="72"/>
    </row>
    <row r="111" spans="1:14" s="3" customFormat="1">
      <c r="A111" s="94"/>
      <c r="B111" s="130"/>
      <c r="C111" s="769"/>
      <c r="D111" s="769"/>
      <c r="E111" s="769"/>
      <c r="F111" s="769"/>
      <c r="G111" s="769"/>
      <c r="H111" s="769"/>
      <c r="I111" s="769"/>
      <c r="J111" s="769"/>
      <c r="K111" s="769"/>
      <c r="L111" s="72"/>
      <c r="M111" s="72"/>
      <c r="N111" s="72"/>
    </row>
    <row r="112" spans="1:14" s="3" customFormat="1">
      <c r="A112" s="94"/>
      <c r="B112" s="130"/>
      <c r="C112" s="769"/>
      <c r="D112" s="769"/>
      <c r="E112" s="769"/>
      <c r="F112" s="769"/>
      <c r="G112" s="769"/>
      <c r="H112" s="769"/>
      <c r="I112" s="769"/>
      <c r="J112" s="769"/>
      <c r="K112" s="769"/>
      <c r="L112" s="72"/>
      <c r="M112" s="72"/>
      <c r="N112" s="72"/>
    </row>
    <row r="113" spans="1:16" s="3" customFormat="1">
      <c r="A113" s="94"/>
      <c r="B113" s="130"/>
      <c r="C113" s="769"/>
      <c r="D113" s="769"/>
      <c r="E113" s="769"/>
      <c r="F113" s="769"/>
      <c r="G113" s="769"/>
      <c r="H113" s="769"/>
      <c r="I113" s="769"/>
      <c r="J113" s="769"/>
      <c r="K113" s="769"/>
      <c r="L113" s="72"/>
      <c r="M113" s="72"/>
      <c r="N113" s="72"/>
    </row>
    <row r="114" spans="1:16" s="3" customFormat="1">
      <c r="A114" s="94"/>
      <c r="B114" s="130"/>
      <c r="C114" s="729"/>
      <c r="D114" s="729"/>
      <c r="E114" s="729"/>
      <c r="F114" s="729"/>
      <c r="G114" s="729"/>
      <c r="H114" s="729"/>
      <c r="I114" s="729"/>
      <c r="J114" s="729"/>
      <c r="K114" s="729"/>
      <c r="L114" s="72"/>
      <c r="M114" s="72"/>
      <c r="N114" s="72"/>
    </row>
    <row r="115" spans="1:16" s="186" customFormat="1">
      <c r="A115" s="190"/>
      <c r="B115" s="281"/>
      <c r="C115" s="308" t="s">
        <v>357</v>
      </c>
      <c r="D115" s="766" t="s">
        <v>422</v>
      </c>
      <c r="E115" s="766"/>
      <c r="F115" s="766"/>
      <c r="G115" s="766"/>
      <c r="H115" s="766"/>
      <c r="I115" s="766"/>
      <c r="J115" s="766"/>
      <c r="K115" s="309" t="s">
        <v>323</v>
      </c>
      <c r="L115" s="738">
        <v>1</v>
      </c>
      <c r="M115" s="739"/>
      <c r="N115" s="310">
        <f>L115*M115</f>
        <v>0</v>
      </c>
      <c r="O115" s="94"/>
      <c r="P115" s="3"/>
    </row>
    <row r="116" spans="1:16" s="3" customFormat="1">
      <c r="A116" s="94"/>
      <c r="B116" s="130"/>
      <c r="C116" s="161"/>
      <c r="D116" s="162"/>
      <c r="E116" s="162"/>
      <c r="F116" s="162"/>
      <c r="G116" s="162"/>
      <c r="H116" s="162"/>
      <c r="I116" s="162"/>
      <c r="J116" s="162"/>
      <c r="K116" s="102"/>
      <c r="L116" s="69"/>
      <c r="M116" s="70"/>
      <c r="N116" s="71"/>
    </row>
    <row r="117" spans="1:16">
      <c r="B117" s="282"/>
      <c r="C117" s="98"/>
      <c r="D117" s="87"/>
      <c r="E117" s="88"/>
      <c r="F117" s="88"/>
      <c r="G117" s="88"/>
      <c r="H117" s="88"/>
      <c r="I117" s="88"/>
      <c r="J117" s="88"/>
      <c r="K117" s="88"/>
    </row>
    <row r="118" spans="1:16">
      <c r="B118" s="282"/>
      <c r="C118" s="98"/>
      <c r="D118" s="87"/>
      <c r="E118" s="88"/>
      <c r="F118" s="88"/>
      <c r="G118" s="88"/>
      <c r="H118" s="88"/>
      <c r="I118" s="88"/>
      <c r="J118" s="88"/>
      <c r="K118" s="88"/>
    </row>
    <row r="119" spans="1:16" s="185" customFormat="1" ht="19.5" customHeight="1" thickBot="1">
      <c r="A119" s="189"/>
      <c r="B119" s="283"/>
      <c r="C119" s="768" t="s">
        <v>420</v>
      </c>
      <c r="D119" s="768"/>
      <c r="E119" s="768"/>
      <c r="F119" s="768"/>
      <c r="G119" s="768"/>
      <c r="H119" s="730"/>
      <c r="I119" s="730"/>
      <c r="J119" s="730"/>
      <c r="K119" s="730"/>
      <c r="L119" s="86"/>
      <c r="M119" s="86"/>
      <c r="N119" s="287">
        <f>SUM(N100:N118)</f>
        <v>0</v>
      </c>
    </row>
    <row r="120" spans="1:16">
      <c r="B120" s="282"/>
      <c r="C120" s="98"/>
      <c r="D120" s="87"/>
      <c r="E120" s="88"/>
      <c r="F120" s="88"/>
      <c r="G120" s="88"/>
      <c r="H120" s="88"/>
      <c r="I120" s="88"/>
      <c r="J120" s="88"/>
      <c r="K120" s="88"/>
    </row>
    <row r="121" spans="1:16" s="4" customFormat="1" ht="16.5">
      <c r="A121" s="92"/>
      <c r="B121" s="284"/>
      <c r="C121" s="99"/>
      <c r="D121" s="90"/>
      <c r="E121" s="91"/>
      <c r="F121" s="92"/>
      <c r="G121" s="92"/>
      <c r="H121" s="92"/>
      <c r="I121" s="92"/>
      <c r="J121" s="92"/>
      <c r="K121" s="92"/>
      <c r="L121" s="285"/>
      <c r="M121" s="285"/>
      <c r="N121" s="92"/>
    </row>
    <row r="122" spans="1:16" s="1" customFormat="1">
      <c r="A122" s="103"/>
      <c r="B122" s="130"/>
      <c r="C122" s="294"/>
      <c r="D122" s="294"/>
      <c r="E122" s="294"/>
      <c r="F122" s="294"/>
      <c r="G122" s="294"/>
      <c r="H122" s="294"/>
      <c r="I122" s="294"/>
      <c r="J122" s="294"/>
      <c r="K122" s="294"/>
      <c r="L122" s="84"/>
      <c r="M122" s="84"/>
      <c r="N122" s="84"/>
    </row>
    <row r="123" spans="1:16" s="104" customFormat="1" ht="16.5">
      <c r="A123" s="772">
        <v>4</v>
      </c>
      <c r="B123" s="773"/>
      <c r="C123" s="737" t="s">
        <v>16</v>
      </c>
      <c r="D123" s="85"/>
      <c r="E123" s="85"/>
      <c r="F123" s="85"/>
      <c r="G123" s="85"/>
      <c r="H123" s="85"/>
      <c r="I123" s="85"/>
      <c r="J123" s="85"/>
      <c r="K123" s="85"/>
      <c r="L123" s="83"/>
      <c r="M123" s="83"/>
      <c r="N123" s="83"/>
    </row>
    <row r="124" spans="1:16" s="1" customFormat="1" ht="12" customHeight="1">
      <c r="A124" s="103"/>
      <c r="B124" s="130"/>
      <c r="C124" s="294"/>
      <c r="D124" s="294"/>
      <c r="E124" s="294"/>
      <c r="F124" s="294"/>
      <c r="G124" s="294"/>
      <c r="H124" s="294"/>
      <c r="I124" s="294"/>
      <c r="J124" s="294"/>
      <c r="K124" s="294"/>
      <c r="L124" s="84"/>
      <c r="M124" s="84"/>
      <c r="N124" s="84"/>
    </row>
    <row r="125" spans="1:16" s="1" customFormat="1" ht="12" customHeight="1">
      <c r="A125" s="103"/>
      <c r="B125" s="130"/>
      <c r="C125" s="774"/>
      <c r="D125" s="774"/>
      <c r="E125" s="774"/>
      <c r="F125" s="774"/>
      <c r="G125" s="774"/>
      <c r="H125" s="774"/>
      <c r="I125" s="774"/>
      <c r="J125" s="774"/>
      <c r="K125" s="774"/>
      <c r="L125" s="84"/>
      <c r="M125" s="84"/>
      <c r="N125" s="84"/>
    </row>
    <row r="126" spans="1:16" s="1" customFormat="1" ht="12" customHeight="1">
      <c r="A126" s="103"/>
      <c r="B126" s="130"/>
      <c r="C126" s="97"/>
      <c r="D126" s="294"/>
      <c r="E126" s="294"/>
      <c r="F126" s="294"/>
      <c r="G126" s="294"/>
      <c r="H126" s="294"/>
      <c r="I126" s="294"/>
      <c r="J126" s="294"/>
      <c r="K126" s="294"/>
      <c r="L126" s="84"/>
      <c r="M126" s="84"/>
      <c r="N126" s="84"/>
    </row>
    <row r="127" spans="1:16" s="3" customFormat="1" ht="16.5">
      <c r="A127" s="220">
        <v>4</v>
      </c>
      <c r="B127" s="221" t="s">
        <v>394</v>
      </c>
      <c r="C127" s="769" t="s">
        <v>20</v>
      </c>
      <c r="D127" s="769"/>
      <c r="E127" s="769"/>
      <c r="F127" s="769"/>
      <c r="G127" s="769"/>
      <c r="H127" s="769"/>
      <c r="I127" s="769"/>
      <c r="J127" s="769"/>
      <c r="K127" s="769"/>
      <c r="L127" s="72"/>
      <c r="M127" s="72"/>
      <c r="N127" s="72"/>
    </row>
    <row r="128" spans="1:16" s="3" customFormat="1">
      <c r="A128" s="94"/>
      <c r="B128" s="130"/>
      <c r="C128" s="769"/>
      <c r="D128" s="769"/>
      <c r="E128" s="769"/>
      <c r="F128" s="769"/>
      <c r="G128" s="769"/>
      <c r="H128" s="769"/>
      <c r="I128" s="769"/>
      <c r="J128" s="769"/>
      <c r="K128" s="769"/>
      <c r="L128" s="72"/>
      <c r="M128" s="72"/>
      <c r="N128" s="72"/>
    </row>
    <row r="129" spans="1:16" s="3" customFormat="1">
      <c r="A129" s="94"/>
      <c r="B129" s="130"/>
      <c r="C129" s="769"/>
      <c r="D129" s="769"/>
      <c r="E129" s="769"/>
      <c r="F129" s="769"/>
      <c r="G129" s="769"/>
      <c r="H129" s="769"/>
      <c r="I129" s="769"/>
      <c r="J129" s="769"/>
      <c r="K129" s="769"/>
      <c r="L129" s="72"/>
      <c r="M129" s="72"/>
      <c r="N129" s="72"/>
    </row>
    <row r="130" spans="1:16" s="3" customFormat="1">
      <c r="A130" s="94"/>
      <c r="B130" s="130"/>
      <c r="C130" s="769"/>
      <c r="D130" s="769"/>
      <c r="E130" s="769"/>
      <c r="F130" s="769"/>
      <c r="G130" s="769"/>
      <c r="H130" s="769"/>
      <c r="I130" s="769"/>
      <c r="J130" s="769"/>
      <c r="K130" s="769"/>
      <c r="L130" s="72"/>
      <c r="M130" s="72"/>
      <c r="N130" s="72"/>
    </row>
    <row r="131" spans="1:16" s="3" customFormat="1">
      <c r="A131" s="94"/>
      <c r="B131" s="130"/>
      <c r="C131" s="769"/>
      <c r="D131" s="769"/>
      <c r="E131" s="769"/>
      <c r="F131" s="769"/>
      <c r="G131" s="769"/>
      <c r="H131" s="769"/>
      <c r="I131" s="769"/>
      <c r="J131" s="769"/>
      <c r="K131" s="769"/>
      <c r="L131" s="72"/>
      <c r="M131" s="72"/>
      <c r="N131" s="72"/>
    </row>
    <row r="132" spans="1:16" s="3" customFormat="1">
      <c r="A132" s="94"/>
      <c r="B132" s="130"/>
      <c r="C132" s="729"/>
      <c r="D132" s="729"/>
      <c r="E132" s="729"/>
      <c r="F132" s="729"/>
      <c r="G132" s="729"/>
      <c r="H132" s="729"/>
      <c r="I132" s="729"/>
      <c r="J132" s="729"/>
      <c r="K132" s="729"/>
      <c r="L132" s="72"/>
      <c r="M132" s="72"/>
      <c r="N132" s="72"/>
    </row>
    <row r="133" spans="1:16" s="186" customFormat="1" ht="16.5">
      <c r="A133" s="190"/>
      <c r="B133" s="281"/>
      <c r="C133" s="649" t="s">
        <v>357</v>
      </c>
      <c r="D133" s="770" t="s">
        <v>21</v>
      </c>
      <c r="E133" s="770"/>
      <c r="F133" s="770"/>
      <c r="G133" s="770"/>
      <c r="H133" s="770"/>
      <c r="I133" s="770"/>
      <c r="J133" s="770"/>
      <c r="K133" s="650"/>
      <c r="L133" s="654">
        <v>0.1</v>
      </c>
      <c r="M133" s="651"/>
      <c r="N133" s="652">
        <f>SUM(GO_rekapitulacija!F47:F49)*L133</f>
        <v>0</v>
      </c>
      <c r="O133" s="94"/>
      <c r="P133" s="3"/>
    </row>
    <row r="134" spans="1:16" s="3" customFormat="1">
      <c r="A134" s="94"/>
      <c r="B134" s="130"/>
      <c r="C134" s="161"/>
      <c r="D134" s="162"/>
      <c r="E134" s="162"/>
      <c r="F134" s="162"/>
      <c r="G134" s="162"/>
      <c r="H134" s="162"/>
      <c r="I134" s="162"/>
      <c r="J134" s="162"/>
      <c r="K134" s="102"/>
      <c r="L134" s="69"/>
      <c r="M134" s="70"/>
      <c r="N134" s="71"/>
    </row>
    <row r="135" spans="1:16">
      <c r="B135" s="282"/>
      <c r="C135" s="98"/>
      <c r="D135" s="87"/>
      <c r="E135" s="88"/>
      <c r="F135" s="88"/>
      <c r="G135" s="88"/>
      <c r="H135" s="88"/>
      <c r="I135" s="88"/>
      <c r="J135" s="88"/>
      <c r="K135" s="88"/>
    </row>
    <row r="136" spans="1:16" s="185" customFormat="1" ht="19.5" customHeight="1" thickBot="1">
      <c r="A136" s="189"/>
      <c r="B136" s="283"/>
      <c r="C136" s="768" t="s">
        <v>16</v>
      </c>
      <c r="D136" s="768"/>
      <c r="E136" s="768"/>
      <c r="F136" s="768"/>
      <c r="G136" s="768"/>
      <c r="H136" s="730"/>
      <c r="I136" s="730"/>
      <c r="J136" s="730"/>
      <c r="K136" s="730"/>
      <c r="L136" s="86"/>
      <c r="M136" s="86"/>
      <c r="N136" s="287">
        <f>SUM(N124:N135)</f>
        <v>0</v>
      </c>
    </row>
    <row r="137" spans="1:16">
      <c r="B137" s="282"/>
      <c r="C137" s="98"/>
      <c r="D137" s="87"/>
      <c r="E137" s="88"/>
      <c r="F137" s="88"/>
      <c r="G137" s="88"/>
      <c r="H137" s="88"/>
      <c r="I137" s="88"/>
      <c r="J137" s="88"/>
      <c r="K137" s="88"/>
    </row>
    <row r="138" spans="1:16" s="4" customFormat="1" ht="16.5">
      <c r="A138" s="92"/>
      <c r="B138" s="284"/>
      <c r="C138" s="99"/>
      <c r="D138" s="90"/>
      <c r="E138" s="91"/>
      <c r="F138" s="92"/>
      <c r="G138" s="92"/>
      <c r="H138" s="92"/>
      <c r="I138" s="92"/>
      <c r="J138" s="92"/>
      <c r="K138" s="92"/>
      <c r="L138" s="285"/>
      <c r="M138" s="285"/>
      <c r="N138" s="92"/>
    </row>
    <row r="139" spans="1:16">
      <c r="B139" s="282"/>
      <c r="C139" s="98"/>
      <c r="D139" s="87"/>
      <c r="E139" s="88"/>
      <c r="F139" s="88"/>
      <c r="G139" s="88"/>
      <c r="H139" s="88"/>
      <c r="I139" s="88"/>
      <c r="J139" s="88"/>
      <c r="K139" s="88"/>
    </row>
    <row r="140" spans="1:16">
      <c r="B140" s="282"/>
      <c r="C140" s="98"/>
      <c r="D140" s="87"/>
      <c r="E140" s="88"/>
      <c r="F140" s="88"/>
      <c r="G140" s="88"/>
      <c r="H140" s="88"/>
      <c r="I140" s="88"/>
      <c r="J140" s="88"/>
      <c r="K140" s="88"/>
    </row>
    <row r="141" spans="1:16">
      <c r="B141" s="282"/>
      <c r="C141" s="98"/>
      <c r="D141" s="87"/>
      <c r="E141" s="88"/>
      <c r="F141" s="88"/>
      <c r="G141" s="88"/>
      <c r="H141" s="88"/>
      <c r="I141" s="88"/>
      <c r="J141" s="88"/>
      <c r="K141" s="88"/>
    </row>
    <row r="142" spans="1:16">
      <c r="B142" s="282"/>
      <c r="C142" s="98"/>
      <c r="D142" s="87"/>
      <c r="E142" s="88"/>
      <c r="F142" s="88"/>
      <c r="G142" s="88"/>
      <c r="H142" s="88"/>
      <c r="I142" s="88"/>
      <c r="J142" s="88"/>
      <c r="K142" s="88"/>
    </row>
    <row r="143" spans="1:16">
      <c r="B143" s="282"/>
      <c r="C143" s="98"/>
      <c r="D143" s="87"/>
      <c r="E143" s="88"/>
      <c r="F143" s="88"/>
      <c r="G143" s="88"/>
      <c r="H143" s="88"/>
      <c r="I143" s="88"/>
      <c r="J143" s="88"/>
      <c r="K143" s="88"/>
    </row>
    <row r="144" spans="1:16">
      <c r="B144" s="282"/>
      <c r="C144" s="98"/>
      <c r="D144" s="87"/>
      <c r="E144" s="88"/>
      <c r="F144" s="88"/>
      <c r="G144" s="88"/>
      <c r="H144" s="88"/>
      <c r="I144" s="88"/>
      <c r="J144" s="88"/>
      <c r="K144" s="88"/>
    </row>
    <row r="145" spans="1:14">
      <c r="B145" s="282"/>
      <c r="C145" s="98"/>
      <c r="D145" s="87"/>
      <c r="E145" s="88"/>
      <c r="F145" s="88"/>
      <c r="G145" s="88"/>
      <c r="H145" s="88"/>
      <c r="I145" s="88"/>
      <c r="J145" s="88"/>
      <c r="K145" s="88"/>
    </row>
    <row r="146" spans="1:14">
      <c r="B146" s="282"/>
      <c r="C146" s="98"/>
      <c r="D146" s="87"/>
      <c r="E146" s="88"/>
      <c r="F146" s="88"/>
      <c r="G146" s="88"/>
      <c r="H146" s="88"/>
      <c r="I146" s="88"/>
      <c r="J146" s="88"/>
      <c r="K146" s="88"/>
    </row>
    <row r="147" spans="1:14">
      <c r="B147" s="282"/>
      <c r="C147" s="98"/>
      <c r="D147" s="87"/>
      <c r="E147" s="88"/>
      <c r="F147" s="88"/>
      <c r="G147" s="88"/>
      <c r="H147" s="88"/>
      <c r="I147" s="88"/>
      <c r="J147" s="88"/>
      <c r="K147" s="88"/>
    </row>
    <row r="148" spans="1:14">
      <c r="B148" s="282"/>
      <c r="C148" s="98"/>
      <c r="D148" s="87"/>
      <c r="E148" s="88"/>
      <c r="F148" s="88"/>
      <c r="G148" s="88"/>
      <c r="H148" s="88"/>
      <c r="I148" s="88"/>
      <c r="J148" s="88"/>
      <c r="K148" s="88"/>
    </row>
    <row r="149" spans="1:14">
      <c r="B149" s="282"/>
      <c r="C149" s="98"/>
      <c r="D149" s="87"/>
      <c r="E149" s="88"/>
      <c r="F149" s="88"/>
      <c r="G149" s="88"/>
      <c r="H149" s="88"/>
      <c r="I149" s="88"/>
      <c r="J149" s="88"/>
      <c r="K149" s="88"/>
    </row>
    <row r="150" spans="1:14">
      <c r="B150" s="282"/>
      <c r="C150" s="98"/>
      <c r="D150" s="87"/>
      <c r="E150" s="88"/>
      <c r="F150" s="88"/>
      <c r="G150" s="88"/>
      <c r="H150" s="88"/>
      <c r="I150" s="88"/>
      <c r="J150" s="88"/>
      <c r="K150" s="88"/>
    </row>
    <row r="151" spans="1:14">
      <c r="B151" s="282"/>
      <c r="C151" s="98"/>
      <c r="D151" s="87"/>
      <c r="E151" s="88"/>
      <c r="F151" s="88"/>
      <c r="G151" s="88"/>
      <c r="H151" s="88"/>
      <c r="I151" s="88"/>
      <c r="J151" s="88"/>
      <c r="K151" s="88"/>
    </row>
    <row r="154" spans="1:14" s="3" customFormat="1">
      <c r="A154" s="94"/>
      <c r="B154" s="282"/>
      <c r="C154" s="100"/>
      <c r="D154" s="87"/>
      <c r="E154" s="88"/>
      <c r="F154" s="88"/>
      <c r="G154" s="93"/>
      <c r="H154" s="93"/>
      <c r="I154" s="93"/>
      <c r="J154" s="93"/>
      <c r="K154" s="93"/>
      <c r="L154" s="94"/>
      <c r="M154" s="94"/>
      <c r="N154" s="94"/>
    </row>
  </sheetData>
  <mergeCells count="43">
    <mergeCell ref="A2:B2"/>
    <mergeCell ref="A6:B6"/>
    <mergeCell ref="C13:G13"/>
    <mergeCell ref="C15:K19"/>
    <mergeCell ref="C1:G1"/>
    <mergeCell ref="C2:G2"/>
    <mergeCell ref="A10:B10"/>
    <mergeCell ref="D21:J21"/>
    <mergeCell ref="D33:J33"/>
    <mergeCell ref="C24:G24"/>
    <mergeCell ref="C26:K27"/>
    <mergeCell ref="C54:K54"/>
    <mergeCell ref="C46:G46"/>
    <mergeCell ref="C36:G36"/>
    <mergeCell ref="A123:B123"/>
    <mergeCell ref="A50:B50"/>
    <mergeCell ref="C31:K31"/>
    <mergeCell ref="C125:K125"/>
    <mergeCell ref="C40:K40"/>
    <mergeCell ref="C41:K41"/>
    <mergeCell ref="A99:B99"/>
    <mergeCell ref="C101:K101"/>
    <mergeCell ref="D75:J75"/>
    <mergeCell ref="C71:K73"/>
    <mergeCell ref="C66:J66"/>
    <mergeCell ref="C69:K69"/>
    <mergeCell ref="C55:K65"/>
    <mergeCell ref="C38:K39"/>
    <mergeCell ref="C28:K30"/>
    <mergeCell ref="C127:K131"/>
    <mergeCell ref="D133:J133"/>
    <mergeCell ref="C136:G136"/>
    <mergeCell ref="C102:K102"/>
    <mergeCell ref="C104:K113"/>
    <mergeCell ref="D82:J82"/>
    <mergeCell ref="C85:K85"/>
    <mergeCell ref="C87:K90"/>
    <mergeCell ref="D92:J92"/>
    <mergeCell ref="D43:J43"/>
    <mergeCell ref="C119:G119"/>
    <mergeCell ref="D115:J115"/>
    <mergeCell ref="C95:G95"/>
    <mergeCell ref="C78:K80"/>
  </mergeCells>
  <phoneticPr fontId="75" type="noConversion"/>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3" manualBreakCount="3">
    <brk id="47" max="13" man="1"/>
    <brk id="96" max="16383" man="1"/>
    <brk id="120" max="13"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tabColor theme="0" tint="-0.249977111117893"/>
  </sheetPr>
  <dimension ref="A1:U464"/>
  <sheetViews>
    <sheetView showZeros="0" showWhiteSpace="0" view="pageBreakPreview" topLeftCell="A247" zoomScaleNormal="100" zoomScaleSheetLayoutView="100" workbookViewId="0">
      <selection activeCell="C29" sqref="C29:K30"/>
    </sheetView>
  </sheetViews>
  <sheetFormatPr defaultRowHeight="12.75"/>
  <cols>
    <col min="1" max="1" width="3.28515625" style="149" customWidth="1"/>
    <col min="2" max="2" width="3" style="149" customWidth="1" collapsed="1"/>
    <col min="3" max="5" width="9.140625" style="149"/>
    <col min="6" max="6" width="6.85546875" style="149" customWidth="1"/>
    <col min="7" max="7" width="7.5703125" style="149" customWidth="1"/>
    <col min="8" max="10" width="4.42578125" style="149" customWidth="1"/>
    <col min="11" max="11" width="5" style="149" customWidth="1"/>
    <col min="12" max="12" width="7" style="149" customWidth="1"/>
    <col min="13" max="13" width="6.7109375" style="149" customWidth="1"/>
    <col min="14" max="14" width="11.28515625" style="149" customWidth="1"/>
    <col min="15" max="16384" width="9.140625" style="144"/>
  </cols>
  <sheetData>
    <row r="1" spans="1:15" s="183" customFormat="1" ht="12" customHeight="1">
      <c r="A1" s="188"/>
      <c r="B1" s="198"/>
      <c r="C1" s="780"/>
      <c r="D1" s="780"/>
      <c r="E1" s="780"/>
      <c r="F1" s="780"/>
      <c r="G1" s="780"/>
      <c r="H1" s="733"/>
      <c r="I1" s="733"/>
      <c r="J1" s="733"/>
      <c r="K1" s="733"/>
      <c r="L1" s="199"/>
      <c r="M1" s="199"/>
      <c r="N1" s="199"/>
      <c r="O1" s="197"/>
    </row>
    <row r="2" spans="1:15" s="5" customFormat="1">
      <c r="A2" s="787" t="s">
        <v>321</v>
      </c>
      <c r="B2" s="783"/>
      <c r="C2" s="781" t="s">
        <v>322</v>
      </c>
      <c r="D2" s="781"/>
      <c r="E2" s="781"/>
      <c r="F2" s="781"/>
      <c r="G2" s="781"/>
      <c r="H2" s="85"/>
      <c r="I2" s="85"/>
      <c r="J2" s="85"/>
      <c r="K2" s="83" t="s">
        <v>356</v>
      </c>
      <c r="L2" s="127" t="s">
        <v>373</v>
      </c>
      <c r="M2" s="83" t="s">
        <v>327</v>
      </c>
      <c r="N2" s="127" t="s">
        <v>367</v>
      </c>
    </row>
    <row r="3" spans="1:15" s="1" customFormat="1" ht="12" customHeight="1">
      <c r="A3" s="68"/>
      <c r="B3" s="68"/>
      <c r="C3" s="294"/>
      <c r="D3" s="294"/>
      <c r="E3" s="294"/>
      <c r="F3" s="294"/>
      <c r="G3" s="294"/>
      <c r="H3" s="294"/>
      <c r="I3" s="294"/>
      <c r="J3" s="294"/>
      <c r="K3" s="294"/>
      <c r="L3" s="84"/>
      <c r="M3" s="84"/>
      <c r="N3" s="84"/>
    </row>
    <row r="4" spans="1:15" s="1" customFormat="1" ht="12" customHeight="1">
      <c r="A4" s="68"/>
      <c r="B4" s="68"/>
      <c r="C4" s="294"/>
      <c r="D4" s="294"/>
      <c r="E4" s="294"/>
      <c r="F4" s="294"/>
      <c r="G4" s="294"/>
      <c r="H4" s="294"/>
      <c r="I4" s="294"/>
      <c r="J4" s="294"/>
      <c r="K4" s="294"/>
      <c r="L4" s="84"/>
      <c r="M4" s="84"/>
      <c r="N4" s="84"/>
    </row>
    <row r="5" spans="1:15" s="1" customFormat="1" ht="12" customHeight="1">
      <c r="A5" s="68"/>
      <c r="B5" s="68"/>
      <c r="C5" s="294"/>
      <c r="D5" s="294"/>
      <c r="E5" s="294"/>
      <c r="F5" s="294"/>
      <c r="G5" s="294"/>
      <c r="H5" s="294"/>
      <c r="I5" s="294"/>
      <c r="J5" s="294"/>
      <c r="K5" s="294"/>
      <c r="L5" s="84"/>
      <c r="M5" s="84"/>
      <c r="N5" s="84"/>
    </row>
    <row r="6" spans="1:15" s="5" customFormat="1" ht="18">
      <c r="A6" s="798">
        <v>2</v>
      </c>
      <c r="B6" s="799"/>
      <c r="C6" s="307" t="s">
        <v>414</v>
      </c>
      <c r="D6" s="85"/>
      <c r="E6" s="85"/>
      <c r="F6" s="85"/>
      <c r="G6" s="85"/>
      <c r="H6" s="85"/>
      <c r="I6" s="85"/>
      <c r="J6" s="85"/>
      <c r="K6" s="85"/>
      <c r="L6" s="83"/>
      <c r="M6" s="83"/>
      <c r="N6" s="83"/>
    </row>
    <row r="7" spans="1:15" s="1" customFormat="1" ht="12" customHeight="1">
      <c r="A7" s="103"/>
      <c r="B7" s="130"/>
      <c r="C7" s="294"/>
      <c r="D7" s="294"/>
      <c r="E7" s="294"/>
      <c r="F7" s="294"/>
      <c r="G7" s="294"/>
      <c r="H7" s="294"/>
      <c r="I7" s="294"/>
      <c r="J7" s="294"/>
      <c r="K7" s="294"/>
      <c r="L7" s="84"/>
      <c r="M7" s="84"/>
      <c r="N7" s="84"/>
    </row>
    <row r="8" spans="1:15" s="1" customFormat="1" ht="12" customHeight="1">
      <c r="A8" s="103"/>
      <c r="B8" s="130"/>
      <c r="C8" s="294"/>
      <c r="D8" s="294"/>
      <c r="E8" s="294"/>
      <c r="F8" s="294"/>
      <c r="G8" s="294"/>
      <c r="H8" s="294"/>
      <c r="I8" s="294"/>
      <c r="J8" s="294"/>
      <c r="K8" s="294"/>
      <c r="L8" s="84"/>
      <c r="M8" s="84"/>
      <c r="N8" s="84"/>
    </row>
    <row r="9" spans="1:15" s="5" customFormat="1" ht="16.5">
      <c r="A9" s="782">
        <v>1</v>
      </c>
      <c r="B9" s="783"/>
      <c r="C9" s="737" t="s">
        <v>419</v>
      </c>
      <c r="D9" s="85"/>
      <c r="E9" s="85"/>
      <c r="F9" s="85"/>
      <c r="G9" s="85"/>
      <c r="H9" s="85"/>
      <c r="I9" s="85"/>
      <c r="J9" s="85"/>
      <c r="K9" s="85"/>
      <c r="L9" s="83"/>
      <c r="M9" s="83"/>
      <c r="N9" s="83"/>
    </row>
    <row r="10" spans="1:15" s="3" customFormat="1" ht="25.5">
      <c r="A10" s="94"/>
      <c r="B10" s="153"/>
      <c r="C10" s="133"/>
      <c r="D10" s="115"/>
      <c r="E10" s="134"/>
      <c r="F10" s="134"/>
      <c r="G10" s="134"/>
      <c r="H10" s="134"/>
      <c r="I10" s="134"/>
      <c r="J10" s="134"/>
      <c r="K10" s="134"/>
      <c r="L10" s="116"/>
      <c r="M10" s="116"/>
      <c r="N10" s="116"/>
    </row>
    <row r="11" spans="1:15" s="3" customFormat="1">
      <c r="A11" s="94"/>
      <c r="B11" s="155"/>
      <c r="C11" s="795" t="s">
        <v>13</v>
      </c>
      <c r="D11" s="795"/>
      <c r="E11" s="795"/>
      <c r="F11" s="795"/>
      <c r="G11" s="795"/>
      <c r="H11" s="795"/>
      <c r="I11" s="795"/>
      <c r="J11" s="795"/>
      <c r="K11" s="795"/>
      <c r="L11" s="149"/>
      <c r="M11" s="149"/>
      <c r="N11" s="149"/>
    </row>
    <row r="12" spans="1:15" s="3" customFormat="1">
      <c r="A12" s="94"/>
      <c r="B12" s="155"/>
      <c r="C12" s="795"/>
      <c r="D12" s="795"/>
      <c r="E12" s="795"/>
      <c r="F12" s="795"/>
      <c r="G12" s="795"/>
      <c r="H12" s="795"/>
      <c r="I12" s="795"/>
      <c r="J12" s="795"/>
      <c r="K12" s="795"/>
      <c r="L12" s="149"/>
      <c r="M12" s="149"/>
      <c r="N12" s="149"/>
    </row>
    <row r="13" spans="1:15" s="3" customFormat="1">
      <c r="A13" s="94"/>
      <c r="B13" s="155"/>
      <c r="C13" s="795"/>
      <c r="D13" s="795"/>
      <c r="E13" s="795"/>
      <c r="F13" s="795"/>
      <c r="G13" s="795"/>
      <c r="H13" s="795"/>
      <c r="I13" s="795"/>
      <c r="J13" s="795"/>
      <c r="K13" s="795"/>
      <c r="L13" s="149"/>
      <c r="M13" s="149"/>
      <c r="N13" s="149"/>
    </row>
    <row r="14" spans="1:15" s="3" customFormat="1">
      <c r="A14" s="94"/>
      <c r="B14" s="155"/>
      <c r="C14" s="795"/>
      <c r="D14" s="795"/>
      <c r="E14" s="795"/>
      <c r="F14" s="795"/>
      <c r="G14" s="795"/>
      <c r="H14" s="795"/>
      <c r="I14" s="795"/>
      <c r="J14" s="795"/>
      <c r="K14" s="795"/>
      <c r="L14" s="149"/>
      <c r="M14" s="149"/>
      <c r="N14" s="149"/>
    </row>
    <row r="15" spans="1:15" s="3" customFormat="1">
      <c r="A15" s="94"/>
      <c r="B15" s="155"/>
      <c r="C15" s="795"/>
      <c r="D15" s="795"/>
      <c r="E15" s="795"/>
      <c r="F15" s="795"/>
      <c r="G15" s="795"/>
      <c r="H15" s="795"/>
      <c r="I15" s="795"/>
      <c r="J15" s="795"/>
      <c r="K15" s="795"/>
      <c r="L15" s="149"/>
      <c r="M15" s="149"/>
      <c r="N15" s="149"/>
    </row>
    <row r="16" spans="1:15" s="3" customFormat="1">
      <c r="A16" s="94"/>
      <c r="B16" s="155"/>
      <c r="C16" s="734"/>
      <c r="D16" s="734"/>
      <c r="E16" s="734"/>
      <c r="F16" s="734"/>
      <c r="G16" s="734"/>
      <c r="H16" s="734"/>
      <c r="I16" s="734"/>
      <c r="J16" s="734"/>
      <c r="K16" s="734"/>
      <c r="L16" s="149"/>
      <c r="M16" s="149"/>
      <c r="N16" s="149"/>
    </row>
    <row r="17" spans="1:14" s="3" customFormat="1">
      <c r="A17" s="94"/>
      <c r="B17" s="131"/>
      <c r="C17" s="732"/>
      <c r="D17" s="732"/>
      <c r="E17" s="732"/>
      <c r="F17" s="732"/>
      <c r="G17" s="732"/>
      <c r="H17" s="732"/>
      <c r="I17" s="732"/>
      <c r="J17" s="732"/>
      <c r="K17" s="732"/>
      <c r="L17" s="74"/>
      <c r="M17" s="74"/>
      <c r="N17" s="74"/>
    </row>
    <row r="18" spans="1:14" s="3" customFormat="1" ht="12.75" customHeight="1">
      <c r="A18" s="94"/>
      <c r="B18" s="131"/>
      <c r="C18" s="800" t="s">
        <v>428</v>
      </c>
      <c r="D18" s="800"/>
      <c r="E18" s="800"/>
      <c r="F18" s="800"/>
      <c r="G18" s="800"/>
      <c r="H18" s="800"/>
      <c r="I18" s="800"/>
      <c r="J18" s="800"/>
      <c r="K18" s="800"/>
      <c r="L18" s="74"/>
      <c r="M18" s="74"/>
      <c r="N18" s="74"/>
    </row>
    <row r="19" spans="1:14" s="3" customFormat="1">
      <c r="A19" s="94"/>
      <c r="B19" s="131"/>
      <c r="C19" s="732"/>
      <c r="D19" s="732"/>
      <c r="E19" s="732"/>
      <c r="F19" s="732"/>
      <c r="G19" s="732"/>
      <c r="H19" s="732"/>
      <c r="I19" s="732"/>
      <c r="J19" s="732"/>
      <c r="K19" s="732"/>
      <c r="L19" s="74"/>
      <c r="M19" s="74"/>
      <c r="N19" s="74"/>
    </row>
    <row r="20" spans="1:14" s="3" customFormat="1" ht="16.5">
      <c r="A20" s="220">
        <v>1</v>
      </c>
      <c r="B20" s="221" t="s">
        <v>394</v>
      </c>
      <c r="C20" s="795" t="s">
        <v>205</v>
      </c>
      <c r="D20" s="795"/>
      <c r="E20" s="795"/>
      <c r="F20" s="795"/>
      <c r="G20" s="795"/>
      <c r="H20" s="795"/>
      <c r="I20" s="795"/>
      <c r="J20" s="795"/>
      <c r="K20" s="795"/>
      <c r="L20" s="150"/>
      <c r="M20" s="150"/>
      <c r="N20" s="149"/>
    </row>
    <row r="21" spans="1:14" s="3" customFormat="1" ht="16.5">
      <c r="A21" s="220"/>
      <c r="B21" s="221"/>
      <c r="C21" s="795"/>
      <c r="D21" s="795"/>
      <c r="E21" s="795"/>
      <c r="F21" s="795"/>
      <c r="G21" s="795"/>
      <c r="H21" s="795"/>
      <c r="I21" s="795"/>
      <c r="J21" s="795"/>
      <c r="K21" s="795"/>
      <c r="L21" s="150"/>
      <c r="M21" s="150"/>
      <c r="N21" s="149"/>
    </row>
    <row r="22" spans="1:14" s="3" customFormat="1" ht="16.5">
      <c r="A22" s="220"/>
      <c r="B22" s="221"/>
      <c r="C22" s="795"/>
      <c r="D22" s="795"/>
      <c r="E22" s="795"/>
      <c r="F22" s="795"/>
      <c r="G22" s="795"/>
      <c r="H22" s="795"/>
      <c r="I22" s="795"/>
      <c r="J22" s="795"/>
      <c r="K22" s="795"/>
      <c r="L22" s="150"/>
      <c r="M22" s="150"/>
      <c r="N22" s="149"/>
    </row>
    <row r="23" spans="1:14" s="3" customFormat="1" ht="16.5">
      <c r="A23" s="220"/>
      <c r="B23" s="221"/>
      <c r="C23" s="795"/>
      <c r="D23" s="795"/>
      <c r="E23" s="795"/>
      <c r="F23" s="795"/>
      <c r="G23" s="795"/>
      <c r="H23" s="795"/>
      <c r="I23" s="795"/>
      <c r="J23" s="795"/>
      <c r="K23" s="795"/>
      <c r="L23" s="150"/>
      <c r="M23" s="150"/>
      <c r="N23" s="149"/>
    </row>
    <row r="24" spans="1:14" s="3" customFormat="1">
      <c r="A24" s="94"/>
      <c r="B24" s="155"/>
      <c r="C24" s="795"/>
      <c r="D24" s="795"/>
      <c r="E24" s="795"/>
      <c r="F24" s="795"/>
      <c r="G24" s="795"/>
      <c r="H24" s="795"/>
      <c r="I24" s="795"/>
      <c r="J24" s="795"/>
      <c r="K24" s="795"/>
      <c r="L24" s="149"/>
      <c r="M24" s="149"/>
      <c r="N24" s="149"/>
    </row>
    <row r="25" spans="1:14" s="3" customFormat="1">
      <c r="A25" s="94"/>
      <c r="B25" s="155"/>
      <c r="C25" s="795" t="s">
        <v>423</v>
      </c>
      <c r="D25" s="795"/>
      <c r="E25" s="795"/>
      <c r="F25" s="795"/>
      <c r="G25" s="795"/>
      <c r="H25" s="795"/>
      <c r="I25" s="795"/>
      <c r="J25" s="795"/>
      <c r="K25" s="795"/>
      <c r="L25" s="149"/>
      <c r="M25" s="149"/>
      <c r="N25" s="149"/>
    </row>
    <row r="26" spans="1:14" s="3" customFormat="1" ht="14.25">
      <c r="A26" s="94"/>
      <c r="B26" s="322" t="s">
        <v>350</v>
      </c>
      <c r="C26" s="795" t="s">
        <v>427</v>
      </c>
      <c r="D26" s="795"/>
      <c r="E26" s="795"/>
      <c r="F26" s="795"/>
      <c r="G26" s="795"/>
      <c r="H26" s="795"/>
      <c r="I26" s="795"/>
      <c r="J26" s="795"/>
      <c r="K26" s="795"/>
      <c r="L26" s="149"/>
      <c r="M26" s="149"/>
      <c r="N26" s="149"/>
    </row>
    <row r="27" spans="1:14" s="3" customFormat="1" ht="14.25">
      <c r="A27" s="94"/>
      <c r="B27" s="322" t="s">
        <v>350</v>
      </c>
      <c r="C27" s="795" t="s">
        <v>207</v>
      </c>
      <c r="D27" s="795"/>
      <c r="E27" s="795"/>
      <c r="F27" s="795"/>
      <c r="G27" s="795"/>
      <c r="H27" s="795"/>
      <c r="I27" s="795"/>
      <c r="J27" s="795"/>
      <c r="K27" s="795"/>
      <c r="L27" s="149"/>
      <c r="M27" s="149"/>
      <c r="N27" s="149"/>
    </row>
    <row r="28" spans="1:14" s="3" customFormat="1" ht="14.25">
      <c r="A28" s="94"/>
      <c r="B28" s="322"/>
      <c r="C28" s="795"/>
      <c r="D28" s="795"/>
      <c r="E28" s="795"/>
      <c r="F28" s="795"/>
      <c r="G28" s="795"/>
      <c r="H28" s="795"/>
      <c r="I28" s="795"/>
      <c r="J28" s="795"/>
      <c r="K28" s="795"/>
      <c r="L28" s="149"/>
      <c r="M28" s="149"/>
      <c r="N28" s="149"/>
    </row>
    <row r="29" spans="1:14" s="3" customFormat="1" ht="14.25">
      <c r="A29" s="94"/>
      <c r="B29" s="322" t="s">
        <v>350</v>
      </c>
      <c r="C29" s="795" t="s">
        <v>5</v>
      </c>
      <c r="D29" s="795"/>
      <c r="E29" s="795"/>
      <c r="F29" s="795"/>
      <c r="G29" s="795"/>
      <c r="H29" s="795"/>
      <c r="I29" s="795"/>
      <c r="J29" s="795"/>
      <c r="K29" s="795"/>
      <c r="L29" s="149"/>
      <c r="M29" s="149"/>
      <c r="N29" s="149"/>
    </row>
    <row r="30" spans="1:14" s="3" customFormat="1" ht="14.25">
      <c r="A30" s="94"/>
      <c r="B30" s="322"/>
      <c r="C30" s="795"/>
      <c r="D30" s="795"/>
      <c r="E30" s="795"/>
      <c r="F30" s="795"/>
      <c r="G30" s="795"/>
      <c r="H30" s="795"/>
      <c r="I30" s="795"/>
      <c r="J30" s="795"/>
      <c r="K30" s="795"/>
      <c r="L30" s="149"/>
      <c r="M30" s="149"/>
      <c r="N30" s="149"/>
    </row>
    <row r="31" spans="1:14" s="3" customFormat="1" ht="14.25">
      <c r="A31" s="94"/>
      <c r="B31" s="322" t="s">
        <v>350</v>
      </c>
      <c r="C31" s="795" t="s">
        <v>206</v>
      </c>
      <c r="D31" s="795"/>
      <c r="E31" s="795"/>
      <c r="F31" s="795"/>
      <c r="G31" s="795"/>
      <c r="H31" s="795"/>
      <c r="I31" s="795"/>
      <c r="J31" s="795"/>
      <c r="K31" s="795"/>
      <c r="L31" s="149"/>
      <c r="M31" s="149"/>
      <c r="N31" s="149"/>
    </row>
    <row r="32" spans="1:14" s="3" customFormat="1" ht="14.25">
      <c r="A32" s="94"/>
      <c r="B32" s="322" t="s">
        <v>350</v>
      </c>
      <c r="C32" s="795" t="s">
        <v>424</v>
      </c>
      <c r="D32" s="795"/>
      <c r="E32" s="795"/>
      <c r="F32" s="795"/>
      <c r="G32" s="795"/>
      <c r="H32" s="795"/>
      <c r="I32" s="795"/>
      <c r="J32" s="795"/>
      <c r="K32" s="795"/>
      <c r="L32" s="149"/>
      <c r="M32" s="149"/>
      <c r="N32" s="149"/>
    </row>
    <row r="33" spans="1:15" s="3" customFormat="1">
      <c r="A33" s="94"/>
      <c r="B33" s="155"/>
      <c r="C33" s="795"/>
      <c r="D33" s="795"/>
      <c r="E33" s="795"/>
      <c r="F33" s="795"/>
      <c r="G33" s="795"/>
      <c r="H33" s="795"/>
      <c r="I33" s="795"/>
      <c r="J33" s="795"/>
      <c r="K33" s="795"/>
      <c r="L33" s="149"/>
      <c r="M33" s="149"/>
      <c r="N33" s="149"/>
    </row>
    <row r="34" spans="1:15" s="3" customFormat="1" ht="14.25">
      <c r="A34" s="94"/>
      <c r="B34" s="322" t="s">
        <v>350</v>
      </c>
      <c r="C34" s="795" t="s">
        <v>425</v>
      </c>
      <c r="D34" s="795"/>
      <c r="E34" s="795"/>
      <c r="F34" s="795"/>
      <c r="G34" s="795"/>
      <c r="H34" s="795"/>
      <c r="I34" s="795"/>
      <c r="J34" s="795"/>
      <c r="K34" s="795"/>
      <c r="L34" s="149"/>
      <c r="M34" s="149"/>
      <c r="N34" s="149"/>
    </row>
    <row r="35" spans="1:15" s="3" customFormat="1">
      <c r="A35" s="94"/>
      <c r="B35" s="155"/>
      <c r="C35" s="795"/>
      <c r="D35" s="795"/>
      <c r="E35" s="795"/>
      <c r="F35" s="795"/>
      <c r="G35" s="795"/>
      <c r="H35" s="795"/>
      <c r="I35" s="795"/>
      <c r="J35" s="795"/>
      <c r="K35" s="795"/>
      <c r="L35" s="149"/>
      <c r="M35" s="149"/>
      <c r="N35" s="149"/>
    </row>
    <row r="36" spans="1:15" s="3" customFormat="1" ht="12.75" customHeight="1">
      <c r="A36" s="94"/>
      <c r="B36" s="130"/>
      <c r="C36" s="769"/>
      <c r="D36" s="769"/>
      <c r="E36" s="769"/>
      <c r="F36" s="769"/>
      <c r="G36" s="769"/>
      <c r="H36" s="729"/>
      <c r="I36" s="75"/>
      <c r="J36" s="75"/>
      <c r="K36" s="75"/>
      <c r="L36" s="89"/>
      <c r="M36" s="89"/>
      <c r="N36" s="89"/>
    </row>
    <row r="37" spans="1:15" s="3" customFormat="1">
      <c r="A37" s="94"/>
      <c r="B37" s="129"/>
      <c r="C37" s="796" t="s">
        <v>426</v>
      </c>
      <c r="D37" s="797"/>
      <c r="E37" s="797"/>
      <c r="F37" s="797"/>
      <c r="G37" s="797"/>
      <c r="H37" s="797"/>
      <c r="I37" s="797"/>
      <c r="J37" s="797"/>
      <c r="K37" s="739" t="s">
        <v>325</v>
      </c>
      <c r="L37" s="738">
        <v>3</v>
      </c>
      <c r="M37" s="739"/>
      <c r="N37" s="310">
        <f>L37*M37</f>
        <v>0</v>
      </c>
      <c r="O37" s="94"/>
    </row>
    <row r="38" spans="1:15" s="3" customFormat="1" ht="25.5">
      <c r="A38" s="94"/>
      <c r="B38" s="153"/>
      <c r="C38" s="133"/>
      <c r="D38" s="115"/>
      <c r="E38" s="134"/>
      <c r="F38" s="134"/>
      <c r="G38" s="134"/>
      <c r="H38" s="134"/>
      <c r="I38" s="134"/>
      <c r="J38" s="134"/>
      <c r="K38" s="134"/>
      <c r="L38" s="116"/>
      <c r="M38" s="116"/>
      <c r="N38" s="116"/>
    </row>
    <row r="39" spans="1:15" s="3" customFormat="1" ht="16.5">
      <c r="A39" s="220">
        <v>1</v>
      </c>
      <c r="B39" s="221" t="s">
        <v>395</v>
      </c>
      <c r="C39" s="795" t="s">
        <v>14</v>
      </c>
      <c r="D39" s="795"/>
      <c r="E39" s="795"/>
      <c r="F39" s="795"/>
      <c r="G39" s="795"/>
      <c r="H39" s="795"/>
      <c r="I39" s="795"/>
      <c r="J39" s="795"/>
      <c r="K39" s="795"/>
      <c r="L39" s="150"/>
      <c r="M39" s="150"/>
      <c r="N39" s="149"/>
    </row>
    <row r="40" spans="1:15" s="3" customFormat="1" ht="16.5">
      <c r="A40" s="220"/>
      <c r="B40" s="221"/>
      <c r="C40" s="795"/>
      <c r="D40" s="795"/>
      <c r="E40" s="795"/>
      <c r="F40" s="795"/>
      <c r="G40" s="795"/>
      <c r="H40" s="795"/>
      <c r="I40" s="795"/>
      <c r="J40" s="795"/>
      <c r="K40" s="795"/>
      <c r="L40" s="150"/>
      <c r="M40" s="150"/>
      <c r="N40" s="149"/>
    </row>
    <row r="41" spans="1:15" s="3" customFormat="1" ht="16.5">
      <c r="A41" s="220"/>
      <c r="B41" s="221"/>
      <c r="C41" s="795"/>
      <c r="D41" s="795"/>
      <c r="E41" s="795"/>
      <c r="F41" s="795"/>
      <c r="G41" s="795"/>
      <c r="H41" s="795"/>
      <c r="I41" s="795"/>
      <c r="J41" s="795"/>
      <c r="K41" s="795"/>
      <c r="L41" s="150"/>
      <c r="M41" s="150"/>
      <c r="N41" s="149"/>
    </row>
    <row r="42" spans="1:15" s="3" customFormat="1" ht="16.5">
      <c r="A42" s="220"/>
      <c r="B42" s="221"/>
      <c r="C42" s="795"/>
      <c r="D42" s="795"/>
      <c r="E42" s="795"/>
      <c r="F42" s="795"/>
      <c r="G42" s="795"/>
      <c r="H42" s="795"/>
      <c r="I42" s="795"/>
      <c r="J42" s="795"/>
      <c r="K42" s="795"/>
      <c r="L42" s="150"/>
      <c r="M42" s="150"/>
      <c r="N42" s="149"/>
    </row>
    <row r="43" spans="1:15" s="3" customFormat="1" ht="16.5">
      <c r="A43" s="220"/>
      <c r="B43" s="221"/>
      <c r="C43" s="795"/>
      <c r="D43" s="795"/>
      <c r="E43" s="795"/>
      <c r="F43" s="795"/>
      <c r="G43" s="795"/>
      <c r="H43" s="795"/>
      <c r="I43" s="795"/>
      <c r="J43" s="795"/>
      <c r="K43" s="795"/>
      <c r="L43" s="150"/>
      <c r="M43" s="150"/>
      <c r="N43" s="149"/>
    </row>
    <row r="44" spans="1:15" s="3" customFormat="1" ht="16.5">
      <c r="A44" s="220"/>
      <c r="B44" s="221"/>
      <c r="C44" s="795"/>
      <c r="D44" s="795"/>
      <c r="E44" s="795"/>
      <c r="F44" s="795"/>
      <c r="G44" s="795"/>
      <c r="H44" s="795"/>
      <c r="I44" s="795"/>
      <c r="J44" s="795"/>
      <c r="K44" s="795"/>
      <c r="L44" s="150"/>
      <c r="M44" s="150"/>
      <c r="N44" s="149"/>
    </row>
    <row r="45" spans="1:15" s="3" customFormat="1" ht="16.5">
      <c r="A45" s="220"/>
      <c r="B45" s="221"/>
      <c r="C45" s="795"/>
      <c r="D45" s="795"/>
      <c r="E45" s="795"/>
      <c r="F45" s="795"/>
      <c r="G45" s="795"/>
      <c r="H45" s="795"/>
      <c r="I45" s="795"/>
      <c r="J45" s="795"/>
      <c r="K45" s="795"/>
      <c r="L45" s="150"/>
      <c r="M45" s="150"/>
      <c r="N45" s="149"/>
    </row>
    <row r="46" spans="1:15" s="3" customFormat="1">
      <c r="A46" s="94"/>
      <c r="B46" s="155"/>
      <c r="C46" s="734"/>
      <c r="D46" s="734"/>
      <c r="E46" s="734"/>
      <c r="F46" s="734"/>
      <c r="G46" s="734"/>
      <c r="H46" s="734"/>
      <c r="I46" s="734"/>
      <c r="J46" s="734"/>
      <c r="K46" s="734"/>
      <c r="L46" s="149"/>
      <c r="M46" s="149"/>
      <c r="N46" s="149"/>
    </row>
    <row r="47" spans="1:15" s="3" customFormat="1">
      <c r="A47" s="94"/>
      <c r="B47" s="129"/>
      <c r="C47" s="796" t="s">
        <v>15</v>
      </c>
      <c r="D47" s="797"/>
      <c r="E47" s="797"/>
      <c r="F47" s="797"/>
      <c r="G47" s="797"/>
      <c r="H47" s="797"/>
      <c r="I47" s="797"/>
      <c r="J47" s="797"/>
      <c r="K47" s="739" t="s">
        <v>323</v>
      </c>
      <c r="L47" s="738">
        <v>1</v>
      </c>
      <c r="M47" s="739"/>
      <c r="N47" s="310">
        <f>L47*M47</f>
        <v>0</v>
      </c>
      <c r="O47" s="94"/>
    </row>
    <row r="48" spans="1:15" s="3" customFormat="1" ht="25.5">
      <c r="A48" s="94"/>
      <c r="B48" s="153"/>
      <c r="C48" s="133"/>
      <c r="D48" s="115"/>
      <c r="E48" s="134"/>
      <c r="F48" s="134"/>
      <c r="G48" s="134"/>
      <c r="H48" s="134"/>
      <c r="I48" s="134"/>
      <c r="J48" s="134"/>
      <c r="K48" s="134"/>
      <c r="L48" s="116"/>
      <c r="M48" s="116"/>
      <c r="N48" s="116"/>
    </row>
    <row r="49" spans="1:15" s="225" customFormat="1" ht="13.5" thickBot="1">
      <c r="A49" s="306"/>
      <c r="B49" s="158"/>
      <c r="C49" s="792" t="s">
        <v>347</v>
      </c>
      <c r="D49" s="792"/>
      <c r="E49" s="792"/>
      <c r="F49" s="792"/>
      <c r="G49" s="792"/>
      <c r="H49" s="740"/>
      <c r="I49" s="740"/>
      <c r="J49" s="740"/>
      <c r="K49" s="740"/>
      <c r="L49" s="110"/>
      <c r="M49" s="159"/>
      <c r="N49" s="159">
        <f>SUM(N10:N48)</f>
        <v>0</v>
      </c>
    </row>
    <row r="50" spans="1:15" s="225" customFormat="1" ht="11.1" customHeight="1">
      <c r="A50" s="306"/>
      <c r="B50" s="160"/>
      <c r="C50" s="98"/>
      <c r="D50" s="87"/>
      <c r="E50" s="88"/>
      <c r="F50" s="88"/>
      <c r="G50" s="88"/>
      <c r="H50" s="88"/>
      <c r="I50" s="88"/>
      <c r="J50" s="88"/>
      <c r="K50" s="88"/>
      <c r="L50" s="89"/>
      <c r="M50" s="89"/>
      <c r="N50" s="89"/>
    </row>
    <row r="51" spans="1:15" s="225" customFormat="1" ht="11.1" customHeight="1">
      <c r="A51" s="306"/>
      <c r="B51" s="306"/>
      <c r="C51" s="306"/>
      <c r="D51" s="306"/>
      <c r="E51" s="306"/>
      <c r="F51" s="306"/>
      <c r="G51" s="306"/>
      <c r="H51" s="306"/>
      <c r="I51" s="306"/>
      <c r="J51" s="306"/>
      <c r="K51" s="306"/>
      <c r="L51" s="306"/>
      <c r="M51" s="306"/>
      <c r="N51" s="306"/>
    </row>
    <row r="52" spans="1:15" s="1" customFormat="1" ht="12" customHeight="1">
      <c r="A52" s="103"/>
      <c r="B52" s="130"/>
      <c r="C52" s="294"/>
      <c r="D52" s="294"/>
      <c r="E52" s="294"/>
      <c r="F52" s="294"/>
      <c r="G52" s="294"/>
      <c r="H52" s="294"/>
      <c r="I52" s="294"/>
      <c r="J52" s="294"/>
      <c r="K52" s="294"/>
      <c r="L52" s="84"/>
      <c r="M52" s="84"/>
      <c r="N52" s="84"/>
    </row>
    <row r="53" spans="1:15" s="5" customFormat="1" ht="16.5">
      <c r="A53" s="782">
        <v>2</v>
      </c>
      <c r="B53" s="783"/>
      <c r="C53" s="737" t="s">
        <v>375</v>
      </c>
      <c r="D53" s="85"/>
      <c r="E53" s="85"/>
      <c r="F53" s="85"/>
      <c r="G53" s="85"/>
      <c r="H53" s="85"/>
      <c r="I53" s="85"/>
      <c r="J53" s="85"/>
      <c r="K53" s="85"/>
      <c r="L53" s="83"/>
      <c r="M53" s="83"/>
      <c r="N53" s="83"/>
    </row>
    <row r="54" spans="1:15" s="1" customFormat="1" ht="16.5" customHeight="1">
      <c r="A54" s="103"/>
      <c r="B54" s="151"/>
      <c r="C54" s="152"/>
      <c r="D54" s="152"/>
      <c r="E54" s="152"/>
      <c r="F54" s="152"/>
      <c r="G54" s="152"/>
      <c r="H54" s="152"/>
      <c r="I54" s="152"/>
      <c r="J54" s="152"/>
      <c r="K54" s="152"/>
      <c r="L54" s="84"/>
      <c r="M54" s="84"/>
      <c r="N54" s="84"/>
    </row>
    <row r="55" spans="1:15" s="1" customFormat="1" ht="16.5" customHeight="1">
      <c r="A55" s="103"/>
      <c r="B55" s="151"/>
      <c r="C55" s="152"/>
      <c r="D55" s="152"/>
      <c r="E55" s="152"/>
      <c r="F55" s="152"/>
      <c r="G55" s="152"/>
      <c r="H55" s="152"/>
      <c r="I55" s="152"/>
      <c r="J55" s="152"/>
      <c r="K55" s="152"/>
      <c r="L55" s="84"/>
      <c r="M55" s="84"/>
      <c r="N55" s="84"/>
    </row>
    <row r="56" spans="1:15" s="3" customFormat="1" ht="12.75" customHeight="1">
      <c r="A56" s="94"/>
      <c r="B56" s="131"/>
      <c r="C56" s="800" t="s">
        <v>218</v>
      </c>
      <c r="D56" s="800"/>
      <c r="E56" s="800"/>
      <c r="F56" s="800"/>
      <c r="G56" s="800"/>
      <c r="H56" s="800"/>
      <c r="I56" s="800"/>
      <c r="J56" s="800"/>
      <c r="K56" s="800"/>
      <c r="L56" s="74"/>
      <c r="M56" s="74"/>
      <c r="N56" s="74"/>
    </row>
    <row r="57" spans="1:15" s="3" customFormat="1">
      <c r="A57" s="94"/>
      <c r="B57" s="131"/>
      <c r="C57" s="732"/>
      <c r="D57" s="732"/>
      <c r="E57" s="732"/>
      <c r="F57" s="732"/>
      <c r="G57" s="732"/>
      <c r="H57" s="732"/>
      <c r="I57" s="732"/>
      <c r="J57" s="732"/>
      <c r="K57" s="732"/>
      <c r="L57" s="74"/>
      <c r="M57" s="74"/>
      <c r="N57" s="74"/>
    </row>
    <row r="58" spans="1:15" s="3" customFormat="1" ht="16.5">
      <c r="A58" s="220">
        <v>2</v>
      </c>
      <c r="B58" s="221" t="s">
        <v>394</v>
      </c>
      <c r="C58" s="795" t="s">
        <v>6</v>
      </c>
      <c r="D58" s="795"/>
      <c r="E58" s="795"/>
      <c r="F58" s="795"/>
      <c r="G58" s="795"/>
      <c r="H58" s="795"/>
      <c r="I58" s="795"/>
      <c r="J58" s="795"/>
      <c r="K58" s="795"/>
      <c r="L58" s="150"/>
      <c r="M58" s="150"/>
      <c r="N58" s="149"/>
    </row>
    <row r="59" spans="1:15" s="3" customFormat="1" ht="16.5">
      <c r="A59" s="220"/>
      <c r="B59" s="221"/>
      <c r="C59" s="795"/>
      <c r="D59" s="795"/>
      <c r="E59" s="795"/>
      <c r="F59" s="795"/>
      <c r="G59" s="795"/>
      <c r="H59" s="795"/>
      <c r="I59" s="795"/>
      <c r="J59" s="795"/>
      <c r="K59" s="795"/>
      <c r="L59" s="150"/>
      <c r="M59" s="150"/>
      <c r="N59" s="149"/>
    </row>
    <row r="60" spans="1:15" s="3" customFormat="1" ht="16.5">
      <c r="A60" s="220"/>
      <c r="B60" s="221"/>
      <c r="C60" s="795"/>
      <c r="D60" s="795"/>
      <c r="E60" s="795"/>
      <c r="F60" s="795"/>
      <c r="G60" s="795"/>
      <c r="H60" s="795"/>
      <c r="I60" s="795"/>
      <c r="J60" s="795"/>
      <c r="K60" s="795"/>
      <c r="L60" s="150"/>
      <c r="M60" s="150"/>
      <c r="N60" s="149"/>
    </row>
    <row r="61" spans="1:15" s="3" customFormat="1">
      <c r="A61" s="94"/>
      <c r="B61" s="155"/>
      <c r="C61" s="795"/>
      <c r="D61" s="795"/>
      <c r="E61" s="795"/>
      <c r="F61" s="795"/>
      <c r="G61" s="795"/>
      <c r="H61" s="795"/>
      <c r="I61" s="795"/>
      <c r="J61" s="795"/>
      <c r="K61" s="795"/>
      <c r="L61" s="149"/>
      <c r="M61" s="149"/>
      <c r="N61" s="149"/>
    </row>
    <row r="62" spans="1:15" s="3" customFormat="1" ht="12.75" customHeight="1">
      <c r="A62" s="94"/>
      <c r="B62" s="130"/>
      <c r="C62" s="769"/>
      <c r="D62" s="769"/>
      <c r="E62" s="769"/>
      <c r="F62" s="769"/>
      <c r="G62" s="769"/>
      <c r="H62" s="729"/>
      <c r="I62" s="75"/>
      <c r="J62" s="75"/>
      <c r="K62" s="75"/>
      <c r="L62" s="89"/>
      <c r="M62" s="89"/>
      <c r="N62" s="89"/>
    </row>
    <row r="63" spans="1:15" s="3" customFormat="1">
      <c r="A63" s="94"/>
      <c r="B63" s="129"/>
      <c r="C63" s="796" t="s">
        <v>217</v>
      </c>
      <c r="D63" s="797"/>
      <c r="E63" s="797"/>
      <c r="F63" s="797"/>
      <c r="G63" s="797"/>
      <c r="H63" s="797"/>
      <c r="I63" s="797"/>
      <c r="J63" s="797"/>
      <c r="K63" s="739" t="s">
        <v>351</v>
      </c>
      <c r="L63" s="738">
        <v>12</v>
      </c>
      <c r="M63" s="739"/>
      <c r="N63" s="310">
        <f>L63*M63</f>
        <v>0</v>
      </c>
      <c r="O63" s="94"/>
    </row>
    <row r="64" spans="1:15" s="3" customFormat="1" ht="25.5">
      <c r="A64" s="94"/>
      <c r="B64" s="153"/>
      <c r="C64" s="133"/>
      <c r="D64" s="115"/>
      <c r="E64" s="134"/>
      <c r="F64" s="134"/>
      <c r="G64" s="134"/>
      <c r="H64" s="134"/>
      <c r="I64" s="134"/>
      <c r="J64" s="134"/>
      <c r="K64" s="134"/>
      <c r="L64" s="116"/>
      <c r="M64" s="116"/>
      <c r="N64" s="116"/>
    </row>
    <row r="65" spans="1:15" s="3" customFormat="1" ht="12.75" customHeight="1">
      <c r="A65" s="94"/>
      <c r="B65" s="131"/>
      <c r="C65" s="800" t="s">
        <v>415</v>
      </c>
      <c r="D65" s="800"/>
      <c r="E65" s="800"/>
      <c r="F65" s="800"/>
      <c r="G65" s="800"/>
      <c r="H65" s="800"/>
      <c r="I65" s="800"/>
      <c r="J65" s="800"/>
      <c r="K65" s="800"/>
      <c r="L65" s="74"/>
      <c r="M65" s="74"/>
      <c r="N65" s="74"/>
    </row>
    <row r="66" spans="1:15" s="3" customFormat="1">
      <c r="A66" s="94"/>
      <c r="B66" s="131"/>
      <c r="C66" s="732"/>
      <c r="D66" s="732"/>
      <c r="E66" s="732"/>
      <c r="F66" s="732"/>
      <c r="G66" s="732"/>
      <c r="H66" s="732"/>
      <c r="I66" s="732"/>
      <c r="J66" s="732"/>
      <c r="K66" s="732"/>
      <c r="L66" s="74"/>
      <c r="M66" s="74"/>
      <c r="N66" s="74"/>
    </row>
    <row r="67" spans="1:15" s="3" customFormat="1" ht="16.5">
      <c r="A67" s="220">
        <v>2</v>
      </c>
      <c r="B67" s="221" t="s">
        <v>395</v>
      </c>
      <c r="C67" s="795" t="s">
        <v>44</v>
      </c>
      <c r="D67" s="795"/>
      <c r="E67" s="795"/>
      <c r="F67" s="795"/>
      <c r="G67" s="795"/>
      <c r="H67" s="795"/>
      <c r="I67" s="795"/>
      <c r="J67" s="795"/>
      <c r="K67" s="795"/>
      <c r="L67" s="150"/>
      <c r="M67" s="150"/>
      <c r="N67" s="149"/>
    </row>
    <row r="68" spans="1:15" s="3" customFormat="1" ht="16.5">
      <c r="A68" s="220"/>
      <c r="B68" s="221"/>
      <c r="C68" s="795"/>
      <c r="D68" s="795"/>
      <c r="E68" s="795"/>
      <c r="F68" s="795"/>
      <c r="G68" s="795"/>
      <c r="H68" s="795"/>
      <c r="I68" s="795"/>
      <c r="J68" s="795"/>
      <c r="K68" s="795"/>
      <c r="L68" s="150"/>
      <c r="M68" s="150"/>
      <c r="N68" s="149"/>
    </row>
    <row r="69" spans="1:15" s="3" customFormat="1" ht="16.5">
      <c r="A69" s="220"/>
      <c r="B69" s="221"/>
      <c r="C69" s="795"/>
      <c r="D69" s="795"/>
      <c r="E69" s="795"/>
      <c r="F69" s="795"/>
      <c r="G69" s="795"/>
      <c r="H69" s="795"/>
      <c r="I69" s="795"/>
      <c r="J69" s="795"/>
      <c r="K69" s="795"/>
      <c r="L69" s="150"/>
      <c r="M69" s="150"/>
      <c r="N69" s="149"/>
    </row>
    <row r="70" spans="1:15" s="3" customFormat="1" ht="16.5">
      <c r="A70" s="220"/>
      <c r="B70" s="221"/>
      <c r="C70" s="795"/>
      <c r="D70" s="795"/>
      <c r="E70" s="795"/>
      <c r="F70" s="795"/>
      <c r="G70" s="795"/>
      <c r="H70" s="795"/>
      <c r="I70" s="795"/>
      <c r="J70" s="795"/>
      <c r="K70" s="795"/>
      <c r="L70" s="150"/>
      <c r="M70" s="150"/>
      <c r="N70" s="149"/>
    </row>
    <row r="71" spans="1:15" s="3" customFormat="1" ht="16.5">
      <c r="A71" s="220"/>
      <c r="B71" s="221"/>
      <c r="C71" s="795"/>
      <c r="D71" s="795"/>
      <c r="E71" s="795"/>
      <c r="F71" s="795"/>
      <c r="G71" s="795"/>
      <c r="H71" s="795"/>
      <c r="I71" s="795"/>
      <c r="J71" s="795"/>
      <c r="K71" s="795"/>
      <c r="L71" s="150"/>
      <c r="M71" s="150"/>
      <c r="N71" s="149"/>
    </row>
    <row r="72" spans="1:15" s="3" customFormat="1" ht="16.5">
      <c r="A72" s="220"/>
      <c r="B72" s="221"/>
      <c r="C72" s="795"/>
      <c r="D72" s="795"/>
      <c r="E72" s="795"/>
      <c r="F72" s="795"/>
      <c r="G72" s="795"/>
      <c r="H72" s="795"/>
      <c r="I72" s="795"/>
      <c r="J72" s="795"/>
      <c r="K72" s="795"/>
      <c r="L72" s="150"/>
      <c r="M72" s="150"/>
      <c r="N72" s="149"/>
    </row>
    <row r="73" spans="1:15" s="3" customFormat="1" ht="16.5">
      <c r="A73" s="220"/>
      <c r="B73" s="221"/>
      <c r="C73" s="795"/>
      <c r="D73" s="795"/>
      <c r="E73" s="795"/>
      <c r="F73" s="795"/>
      <c r="G73" s="795"/>
      <c r="H73" s="795"/>
      <c r="I73" s="795"/>
      <c r="J73" s="795"/>
      <c r="K73" s="795"/>
      <c r="L73" s="150"/>
      <c r="M73" s="150"/>
      <c r="N73" s="149"/>
    </row>
    <row r="74" spans="1:15" s="3" customFormat="1" ht="16.5">
      <c r="A74" s="220"/>
      <c r="B74" s="221"/>
      <c r="C74" s="795"/>
      <c r="D74" s="795"/>
      <c r="E74" s="795"/>
      <c r="F74" s="795"/>
      <c r="G74" s="795"/>
      <c r="H74" s="795"/>
      <c r="I74" s="795"/>
      <c r="J74" s="795"/>
      <c r="K74" s="795"/>
      <c r="L74" s="150"/>
      <c r="M74" s="150"/>
      <c r="N74" s="149"/>
    </row>
    <row r="75" spans="1:15" s="3" customFormat="1" ht="16.5">
      <c r="A75" s="220"/>
      <c r="B75" s="221"/>
      <c r="C75" s="795"/>
      <c r="D75" s="795"/>
      <c r="E75" s="795"/>
      <c r="F75" s="795"/>
      <c r="G75" s="795"/>
      <c r="H75" s="795"/>
      <c r="I75" s="795"/>
      <c r="J75" s="795"/>
      <c r="K75" s="795"/>
      <c r="L75" s="150"/>
      <c r="M75" s="150"/>
      <c r="N75" s="149"/>
    </row>
    <row r="76" spans="1:15" s="3" customFormat="1">
      <c r="A76" s="94"/>
      <c r="B76" s="155"/>
      <c r="C76" s="795"/>
      <c r="D76" s="795"/>
      <c r="E76" s="795"/>
      <c r="F76" s="795"/>
      <c r="G76" s="795"/>
      <c r="H76" s="795"/>
      <c r="I76" s="795"/>
      <c r="J76" s="795"/>
      <c r="K76" s="795"/>
      <c r="L76" s="149"/>
      <c r="M76" s="149"/>
      <c r="N76" s="149"/>
    </row>
    <row r="77" spans="1:15" s="3" customFormat="1" ht="12.75" customHeight="1">
      <c r="A77" s="94"/>
      <c r="B77" s="130"/>
      <c r="C77" s="769"/>
      <c r="D77" s="769"/>
      <c r="E77" s="769"/>
      <c r="F77" s="769"/>
      <c r="G77" s="769"/>
      <c r="H77" s="729"/>
      <c r="I77" s="75"/>
      <c r="J77" s="75"/>
      <c r="K77" s="75"/>
      <c r="L77" s="89"/>
      <c r="M77" s="89"/>
      <c r="N77" s="89"/>
    </row>
    <row r="78" spans="1:15" s="3" customFormat="1">
      <c r="A78" s="94"/>
      <c r="B78" s="129"/>
      <c r="C78" s="796" t="s">
        <v>416</v>
      </c>
      <c r="D78" s="797"/>
      <c r="E78" s="797"/>
      <c r="F78" s="797"/>
      <c r="G78" s="797"/>
      <c r="H78" s="797"/>
      <c r="I78" s="797"/>
      <c r="J78" s="797"/>
      <c r="K78" s="739" t="s">
        <v>325</v>
      </c>
      <c r="L78" s="738">
        <v>6</v>
      </c>
      <c r="M78" s="739"/>
      <c r="N78" s="310">
        <f>L78*M78</f>
        <v>0</v>
      </c>
      <c r="O78" s="94"/>
    </row>
    <row r="79" spans="1:15" s="3" customFormat="1" ht="12.75" customHeight="1">
      <c r="A79" s="94"/>
      <c r="B79" s="130"/>
      <c r="C79" s="769"/>
      <c r="D79" s="769"/>
      <c r="E79" s="769"/>
      <c r="F79" s="769"/>
      <c r="G79" s="769"/>
      <c r="H79" s="729"/>
      <c r="I79" s="75"/>
      <c r="J79" s="75"/>
      <c r="K79" s="75"/>
      <c r="L79" s="89"/>
      <c r="M79" s="89"/>
      <c r="N79" s="89"/>
    </row>
    <row r="80" spans="1:15" s="3" customFormat="1">
      <c r="A80" s="94"/>
      <c r="B80" s="129"/>
      <c r="C80" s="796" t="s">
        <v>37</v>
      </c>
      <c r="D80" s="797"/>
      <c r="E80" s="797"/>
      <c r="F80" s="797"/>
      <c r="G80" s="797"/>
      <c r="H80" s="797"/>
      <c r="I80" s="797"/>
      <c r="J80" s="797"/>
      <c r="K80" s="739" t="s">
        <v>325</v>
      </c>
      <c r="L80" s="738">
        <v>6.15</v>
      </c>
      <c r="M80" s="739"/>
      <c r="N80" s="310">
        <f>L80*M80</f>
        <v>0</v>
      </c>
      <c r="O80" s="94"/>
    </row>
    <row r="81" spans="1:15" s="3" customFormat="1" ht="25.5">
      <c r="A81" s="94"/>
      <c r="B81" s="153"/>
      <c r="C81" s="133"/>
      <c r="D81" s="115"/>
      <c r="E81" s="134"/>
      <c r="F81" s="134"/>
      <c r="G81" s="134"/>
      <c r="H81" s="134"/>
      <c r="I81" s="134"/>
      <c r="J81" s="134"/>
      <c r="K81" s="134"/>
      <c r="L81" s="116"/>
      <c r="M81" s="116"/>
      <c r="N81" s="116"/>
    </row>
    <row r="82" spans="1:15" s="3" customFormat="1" ht="16.5">
      <c r="A82" s="220">
        <v>2</v>
      </c>
      <c r="B82" s="221" t="s">
        <v>396</v>
      </c>
      <c r="C82" s="795" t="s">
        <v>9</v>
      </c>
      <c r="D82" s="795"/>
      <c r="E82" s="795"/>
      <c r="F82" s="795"/>
      <c r="G82" s="795"/>
      <c r="H82" s="795"/>
      <c r="I82" s="795"/>
      <c r="J82" s="795"/>
      <c r="K82" s="795"/>
      <c r="L82" s="150"/>
      <c r="M82" s="150"/>
      <c r="N82" s="149"/>
    </row>
    <row r="83" spans="1:15" s="3" customFormat="1" ht="16.5">
      <c r="A83" s="220"/>
      <c r="B83" s="221"/>
      <c r="C83" s="795"/>
      <c r="D83" s="795"/>
      <c r="E83" s="795"/>
      <c r="F83" s="795"/>
      <c r="G83" s="795"/>
      <c r="H83" s="795"/>
      <c r="I83" s="795"/>
      <c r="J83" s="795"/>
      <c r="K83" s="795"/>
      <c r="L83" s="150"/>
      <c r="M83" s="150"/>
      <c r="N83" s="149"/>
    </row>
    <row r="84" spans="1:15" s="3" customFormat="1" ht="16.5">
      <c r="A84" s="220"/>
      <c r="B84" s="221"/>
      <c r="C84" s="795"/>
      <c r="D84" s="795"/>
      <c r="E84" s="795"/>
      <c r="F84" s="795"/>
      <c r="G84" s="795"/>
      <c r="H84" s="795"/>
      <c r="I84" s="795"/>
      <c r="J84" s="795"/>
      <c r="K84" s="795"/>
      <c r="L84" s="150"/>
      <c r="M84" s="150"/>
      <c r="N84" s="149"/>
    </row>
    <row r="85" spans="1:15" s="3" customFormat="1" ht="16.5">
      <c r="A85" s="220"/>
      <c r="B85" s="221"/>
      <c r="C85" s="795"/>
      <c r="D85" s="795"/>
      <c r="E85" s="795"/>
      <c r="F85" s="795"/>
      <c r="G85" s="795"/>
      <c r="H85" s="795"/>
      <c r="I85" s="795"/>
      <c r="J85" s="795"/>
      <c r="K85" s="795"/>
      <c r="L85" s="150"/>
      <c r="M85" s="150"/>
      <c r="N85" s="149"/>
    </row>
    <row r="86" spans="1:15" s="3" customFormat="1">
      <c r="A86" s="94"/>
      <c r="B86" s="155"/>
      <c r="C86" s="795"/>
      <c r="D86" s="795"/>
      <c r="E86" s="795"/>
      <c r="F86" s="795"/>
      <c r="G86" s="795"/>
      <c r="H86" s="795"/>
      <c r="I86" s="795"/>
      <c r="J86" s="795"/>
      <c r="K86" s="795"/>
      <c r="L86" s="149"/>
      <c r="M86" s="149"/>
      <c r="N86" s="149"/>
    </row>
    <row r="87" spans="1:15" s="1" customFormat="1" ht="12" customHeight="1">
      <c r="A87" s="103"/>
      <c r="B87" s="156"/>
      <c r="C87" s="788" t="s">
        <v>209</v>
      </c>
      <c r="D87" s="788"/>
      <c r="E87" s="788"/>
      <c r="F87" s="788"/>
      <c r="G87" s="788"/>
      <c r="H87" s="788"/>
      <c r="I87" s="788"/>
      <c r="J87" s="788"/>
      <c r="K87" s="788"/>
      <c r="L87" s="157"/>
      <c r="M87" s="157"/>
      <c r="N87" s="149"/>
    </row>
    <row r="88" spans="1:15" s="1" customFormat="1" ht="12" customHeight="1">
      <c r="A88" s="103"/>
      <c r="B88" s="156"/>
      <c r="C88" s="788"/>
      <c r="D88" s="788"/>
      <c r="E88" s="788"/>
      <c r="F88" s="788"/>
      <c r="G88" s="788"/>
      <c r="H88" s="788"/>
      <c r="I88" s="788"/>
      <c r="J88" s="788"/>
      <c r="K88" s="788"/>
      <c r="L88" s="157"/>
      <c r="M88" s="157"/>
      <c r="N88" s="149"/>
    </row>
    <row r="89" spans="1:15" s="3" customFormat="1" ht="12.75" customHeight="1">
      <c r="A89" s="94"/>
      <c r="B89" s="130"/>
      <c r="C89" s="769"/>
      <c r="D89" s="769"/>
      <c r="E89" s="769"/>
      <c r="F89" s="769"/>
      <c r="G89" s="769"/>
      <c r="H89" s="729"/>
      <c r="I89" s="75"/>
      <c r="J89" s="75"/>
      <c r="K89" s="75"/>
      <c r="L89" s="89"/>
      <c r="M89" s="89"/>
      <c r="N89" s="89"/>
    </row>
    <row r="90" spans="1:15" s="3" customFormat="1">
      <c r="A90" s="94"/>
      <c r="B90" s="129"/>
      <c r="C90" s="796" t="s">
        <v>8</v>
      </c>
      <c r="D90" s="797"/>
      <c r="E90" s="797"/>
      <c r="F90" s="797"/>
      <c r="G90" s="797"/>
      <c r="H90" s="797"/>
      <c r="I90" s="797"/>
      <c r="J90" s="797"/>
      <c r="K90" s="739" t="s">
        <v>351</v>
      </c>
      <c r="L90" s="738">
        <f>2.25*2-1.5</f>
        <v>3</v>
      </c>
      <c r="M90" s="739"/>
      <c r="N90" s="310">
        <f>L90*M90</f>
        <v>0</v>
      </c>
      <c r="O90" s="94"/>
    </row>
    <row r="91" spans="1:15" s="3" customFormat="1" ht="25.5">
      <c r="A91" s="94"/>
      <c r="B91" s="153"/>
      <c r="C91" s="133"/>
      <c r="D91" s="115"/>
      <c r="E91" s="134"/>
      <c r="F91" s="134"/>
      <c r="G91" s="134"/>
      <c r="H91" s="134"/>
      <c r="I91" s="134"/>
      <c r="J91" s="134"/>
      <c r="K91" s="134"/>
      <c r="L91" s="116"/>
      <c r="M91" s="116"/>
      <c r="N91" s="116"/>
    </row>
    <row r="92" spans="1:15" s="225" customFormat="1" ht="13.5" thickBot="1">
      <c r="A92" s="306"/>
      <c r="B92" s="158"/>
      <c r="C92" s="792" t="s">
        <v>375</v>
      </c>
      <c r="D92" s="792"/>
      <c r="E92" s="792"/>
      <c r="F92" s="792"/>
      <c r="G92" s="792"/>
      <c r="H92" s="740"/>
      <c r="I92" s="740"/>
      <c r="J92" s="740"/>
      <c r="K92" s="740"/>
      <c r="L92" s="110"/>
      <c r="M92" s="159"/>
      <c r="N92" s="159">
        <f>SUM(N58:N91)</f>
        <v>0</v>
      </c>
    </row>
    <row r="93" spans="1:15" s="225" customFormat="1" ht="11.1" customHeight="1">
      <c r="A93" s="306"/>
      <c r="B93" s="160"/>
      <c r="C93" s="98"/>
      <c r="D93" s="87"/>
      <c r="E93" s="88"/>
      <c r="F93" s="88"/>
      <c r="G93" s="88"/>
      <c r="H93" s="88"/>
      <c r="I93" s="88"/>
      <c r="J93" s="88"/>
      <c r="K93" s="88"/>
      <c r="L93" s="89"/>
      <c r="M93" s="89"/>
      <c r="N93" s="89"/>
    </row>
    <row r="94" spans="1:15" s="225" customFormat="1" ht="11.1" customHeight="1">
      <c r="A94" s="306"/>
      <c r="B94" s="306"/>
      <c r="C94" s="306"/>
      <c r="D94" s="306"/>
      <c r="E94" s="306"/>
      <c r="F94" s="306"/>
      <c r="G94" s="306"/>
      <c r="H94" s="306"/>
      <c r="I94" s="306"/>
      <c r="J94" s="306"/>
      <c r="K94" s="306"/>
      <c r="L94" s="306"/>
      <c r="M94" s="306"/>
      <c r="N94" s="306"/>
    </row>
    <row r="95" spans="1:15" s="1" customFormat="1" ht="12" customHeight="1">
      <c r="A95" s="103"/>
      <c r="B95" s="130"/>
      <c r="C95" s="294"/>
      <c r="D95" s="294"/>
      <c r="E95" s="294"/>
      <c r="F95" s="294"/>
      <c r="G95" s="294"/>
      <c r="H95" s="294"/>
      <c r="I95" s="294"/>
      <c r="J95" s="294"/>
      <c r="K95" s="294"/>
      <c r="L95" s="84"/>
      <c r="M95" s="84"/>
      <c r="N95" s="84"/>
    </row>
    <row r="96" spans="1:15" s="1" customFormat="1" ht="12" customHeight="1">
      <c r="A96" s="103"/>
      <c r="B96" s="130"/>
      <c r="C96" s="294"/>
      <c r="D96" s="294"/>
      <c r="E96" s="294"/>
      <c r="F96" s="294"/>
      <c r="G96" s="294"/>
      <c r="H96" s="294"/>
      <c r="I96" s="294"/>
      <c r="J96" s="294"/>
      <c r="K96" s="294"/>
      <c r="L96" s="84"/>
      <c r="M96" s="84"/>
      <c r="N96" s="84"/>
    </row>
    <row r="97" spans="1:14" s="5" customFormat="1" ht="16.5">
      <c r="A97" s="782">
        <v>3</v>
      </c>
      <c r="B97" s="783"/>
      <c r="C97" s="786" t="s">
        <v>371</v>
      </c>
      <c r="D97" s="786"/>
      <c r="E97" s="786"/>
      <c r="F97" s="786"/>
      <c r="G97" s="786"/>
      <c r="H97" s="786"/>
      <c r="I97" s="786"/>
      <c r="J97" s="786"/>
      <c r="K97" s="786"/>
      <c r="L97" s="83"/>
      <c r="M97" s="83"/>
      <c r="N97" s="83"/>
    </row>
    <row r="98" spans="1:14" s="117" customFormat="1" ht="25.5">
      <c r="A98" s="103"/>
      <c r="B98" s="151"/>
      <c r="C98" s="133"/>
      <c r="D98" s="115"/>
      <c r="E98" s="134"/>
      <c r="F98" s="134"/>
      <c r="G98" s="134"/>
      <c r="H98" s="134"/>
      <c r="I98" s="134"/>
      <c r="J98" s="134"/>
      <c r="K98" s="134"/>
      <c r="L98" s="116"/>
      <c r="M98" s="116"/>
      <c r="N98" s="116"/>
    </row>
    <row r="99" spans="1:14" s="117" customFormat="1" ht="25.5">
      <c r="A99" s="103"/>
      <c r="B99" s="151"/>
      <c r="C99" s="775" t="s">
        <v>222</v>
      </c>
      <c r="D99" s="775"/>
      <c r="E99" s="775"/>
      <c r="F99" s="775"/>
      <c r="G99" s="775"/>
      <c r="H99" s="775"/>
      <c r="I99" s="775"/>
      <c r="J99" s="775"/>
      <c r="K99" s="134"/>
      <c r="L99" s="116"/>
      <c r="M99" s="116"/>
      <c r="N99" s="116"/>
    </row>
    <row r="100" spans="1:14" s="117" customFormat="1" ht="25.5">
      <c r="A100" s="103"/>
      <c r="B100" s="151"/>
      <c r="C100" s="133"/>
      <c r="D100" s="115"/>
      <c r="E100" s="134"/>
      <c r="F100" s="134"/>
      <c r="G100" s="134"/>
      <c r="H100" s="134"/>
      <c r="I100" s="134"/>
      <c r="J100" s="134"/>
      <c r="K100" s="134"/>
      <c r="L100" s="116"/>
      <c r="M100" s="116"/>
      <c r="N100" s="116"/>
    </row>
    <row r="101" spans="1:14" s="184" customFormat="1" ht="12" customHeight="1">
      <c r="A101" s="103"/>
      <c r="B101" s="151"/>
      <c r="C101" s="771" t="s">
        <v>368</v>
      </c>
      <c r="D101" s="771"/>
      <c r="E101" s="771"/>
      <c r="F101" s="771"/>
      <c r="G101" s="771"/>
      <c r="H101" s="771"/>
      <c r="I101" s="771"/>
      <c r="J101" s="771"/>
      <c r="K101" s="771"/>
      <c r="L101" s="74"/>
      <c r="M101" s="74"/>
      <c r="N101" s="74"/>
    </row>
    <row r="102" spans="1:14" s="187" customFormat="1" ht="12" customHeight="1">
      <c r="A102" s="103"/>
      <c r="B102" s="68"/>
      <c r="C102" s="732"/>
      <c r="D102" s="732"/>
      <c r="E102" s="732"/>
      <c r="F102" s="732"/>
      <c r="G102" s="732"/>
      <c r="H102" s="732"/>
      <c r="I102" s="732"/>
      <c r="J102" s="732"/>
      <c r="K102" s="732"/>
      <c r="L102" s="74"/>
      <c r="M102" s="74"/>
      <c r="N102" s="74"/>
    </row>
    <row r="103" spans="1:14" ht="16.5">
      <c r="A103" s="220">
        <v>3</v>
      </c>
      <c r="B103" s="221" t="s">
        <v>394</v>
      </c>
      <c r="C103" s="789" t="s">
        <v>401</v>
      </c>
      <c r="D103" s="789"/>
      <c r="E103" s="789"/>
      <c r="F103" s="789"/>
      <c r="G103" s="789"/>
      <c r="H103" s="789"/>
      <c r="I103" s="789"/>
      <c r="J103" s="789"/>
      <c r="K103" s="789"/>
      <c r="L103" s="150"/>
      <c r="M103" s="150"/>
    </row>
    <row r="104" spans="1:14">
      <c r="B104" s="111"/>
      <c r="C104" s="789"/>
      <c r="D104" s="789"/>
      <c r="E104" s="789"/>
      <c r="F104" s="789"/>
      <c r="G104" s="789"/>
      <c r="H104" s="789"/>
      <c r="I104" s="789"/>
      <c r="J104" s="789"/>
      <c r="K104" s="789"/>
      <c r="L104" s="150"/>
      <c r="M104" s="150"/>
    </row>
    <row r="105" spans="1:14">
      <c r="B105" s="111"/>
      <c r="C105" s="789"/>
      <c r="D105" s="789"/>
      <c r="E105" s="789"/>
      <c r="F105" s="789"/>
      <c r="G105" s="789"/>
      <c r="H105" s="789"/>
      <c r="I105" s="789"/>
      <c r="J105" s="789"/>
      <c r="K105" s="789"/>
      <c r="L105" s="150"/>
      <c r="M105" s="150"/>
    </row>
    <row r="106" spans="1:14">
      <c r="B106" s="111"/>
      <c r="C106" s="789"/>
      <c r="D106" s="789"/>
      <c r="E106" s="789"/>
      <c r="F106" s="789"/>
      <c r="G106" s="789"/>
      <c r="H106" s="789"/>
      <c r="I106" s="789"/>
      <c r="J106" s="789"/>
      <c r="K106" s="789"/>
      <c r="L106" s="150"/>
      <c r="M106" s="150"/>
    </row>
    <row r="107" spans="1:14">
      <c r="B107" s="157"/>
      <c r="C107" s="788" t="s">
        <v>358</v>
      </c>
      <c r="D107" s="788"/>
      <c r="E107" s="790"/>
      <c r="F107" s="790"/>
      <c r="G107" s="790"/>
      <c r="H107" s="790"/>
      <c r="I107" s="790"/>
      <c r="J107" s="790"/>
      <c r="K107" s="790"/>
      <c r="L107" s="157"/>
      <c r="M107" s="157"/>
    </row>
    <row r="108" spans="1:14">
      <c r="B108" s="157"/>
      <c r="C108" s="793"/>
      <c r="D108" s="793"/>
      <c r="E108" s="790"/>
      <c r="F108" s="790"/>
      <c r="G108" s="790"/>
      <c r="H108" s="790"/>
      <c r="I108" s="790"/>
      <c r="J108" s="790"/>
      <c r="K108" s="790"/>
      <c r="L108" s="157"/>
      <c r="M108" s="157"/>
    </row>
    <row r="109" spans="1:14" s="94" customFormat="1" ht="13.5">
      <c r="B109" s="68"/>
      <c r="C109" s="296" t="s">
        <v>357</v>
      </c>
      <c r="D109" s="297" t="s">
        <v>402</v>
      </c>
      <c r="E109" s="298"/>
      <c r="F109" s="298"/>
      <c r="G109" s="298"/>
      <c r="H109" s="299"/>
      <c r="I109" s="300"/>
      <c r="J109" s="301"/>
      <c r="K109" s="302" t="s">
        <v>376</v>
      </c>
      <c r="L109" s="303">
        <v>15</v>
      </c>
      <c r="M109" s="304"/>
      <c r="N109" s="305">
        <f>L109*M109</f>
        <v>0</v>
      </c>
    </row>
    <row r="110" spans="1:14" s="117" customFormat="1" ht="25.5">
      <c r="A110" s="116"/>
      <c r="B110" s="142"/>
      <c r="C110" s="133"/>
      <c r="D110" s="115"/>
      <c r="E110" s="134"/>
      <c r="F110" s="134"/>
      <c r="G110" s="134"/>
      <c r="H110" s="134"/>
      <c r="I110" s="134"/>
      <c r="J110" s="134"/>
      <c r="K110" s="134"/>
      <c r="L110" s="116"/>
      <c r="M110" s="116"/>
      <c r="N110" s="116"/>
    </row>
    <row r="111" spans="1:14" s="184" customFormat="1" ht="12" customHeight="1">
      <c r="A111" s="103"/>
      <c r="B111" s="151"/>
      <c r="C111" s="771" t="s">
        <v>369</v>
      </c>
      <c r="D111" s="771"/>
      <c r="E111" s="771"/>
      <c r="F111" s="771"/>
      <c r="G111" s="771"/>
      <c r="H111" s="771"/>
      <c r="I111" s="771"/>
      <c r="J111" s="771"/>
      <c r="K111" s="771"/>
      <c r="L111" s="74"/>
      <c r="M111" s="74"/>
      <c r="N111" s="74"/>
    </row>
    <row r="112" spans="1:14" s="187" customFormat="1" ht="12" customHeight="1">
      <c r="A112" s="103"/>
      <c r="B112" s="68"/>
      <c r="C112" s="732"/>
      <c r="D112" s="732"/>
      <c r="E112" s="732"/>
      <c r="F112" s="732"/>
      <c r="G112" s="732"/>
      <c r="H112" s="732"/>
      <c r="I112" s="732"/>
      <c r="J112" s="732"/>
      <c r="K112" s="732"/>
      <c r="L112" s="74"/>
      <c r="M112" s="74"/>
      <c r="N112" s="74"/>
    </row>
    <row r="113" spans="1:13" ht="16.5">
      <c r="A113" s="220">
        <v>3</v>
      </c>
      <c r="B113" s="221" t="s">
        <v>395</v>
      </c>
      <c r="C113" s="789" t="s">
        <v>399</v>
      </c>
      <c r="D113" s="789"/>
      <c r="E113" s="789"/>
      <c r="F113" s="789"/>
      <c r="G113" s="789"/>
      <c r="H113" s="789"/>
      <c r="I113" s="789"/>
      <c r="J113" s="789"/>
      <c r="K113" s="789"/>
      <c r="L113" s="150"/>
      <c r="M113" s="150"/>
    </row>
    <row r="114" spans="1:13">
      <c r="B114" s="111"/>
      <c r="C114" s="789"/>
      <c r="D114" s="789"/>
      <c r="E114" s="789"/>
      <c r="F114" s="789"/>
      <c r="G114" s="789"/>
      <c r="H114" s="789"/>
      <c r="I114" s="789"/>
      <c r="J114" s="789"/>
      <c r="K114" s="789"/>
      <c r="L114" s="150"/>
      <c r="M114" s="150"/>
    </row>
    <row r="115" spans="1:13">
      <c r="B115" s="111"/>
      <c r="C115" s="789"/>
      <c r="D115" s="789"/>
      <c r="E115" s="789"/>
      <c r="F115" s="789"/>
      <c r="G115" s="789"/>
      <c r="H115" s="789"/>
      <c r="I115" s="789"/>
      <c r="J115" s="789"/>
      <c r="K115" s="789"/>
      <c r="L115" s="150"/>
      <c r="M115" s="150"/>
    </row>
    <row r="116" spans="1:13">
      <c r="B116" s="111"/>
      <c r="C116" s="789"/>
      <c r="D116" s="789"/>
      <c r="E116" s="789"/>
      <c r="F116" s="789"/>
      <c r="G116" s="789"/>
      <c r="H116" s="789"/>
      <c r="I116" s="789"/>
      <c r="J116" s="789"/>
      <c r="K116" s="789"/>
      <c r="L116" s="150"/>
      <c r="M116" s="150"/>
    </row>
    <row r="117" spans="1:13">
      <c r="C117" s="789"/>
      <c r="D117" s="789"/>
      <c r="E117" s="789"/>
      <c r="F117" s="789"/>
      <c r="G117" s="789"/>
      <c r="H117" s="789"/>
      <c r="I117" s="789"/>
      <c r="J117" s="789"/>
      <c r="K117" s="789"/>
    </row>
    <row r="118" spans="1:13">
      <c r="C118" s="789" t="s">
        <v>400</v>
      </c>
      <c r="D118" s="789"/>
      <c r="E118" s="789"/>
      <c r="F118" s="789"/>
      <c r="G118" s="789"/>
      <c r="H118" s="789"/>
      <c r="I118" s="789"/>
      <c r="J118" s="789"/>
      <c r="K118" s="789"/>
    </row>
    <row r="119" spans="1:13">
      <c r="C119" s="789"/>
      <c r="D119" s="789"/>
      <c r="E119" s="789"/>
      <c r="F119" s="789"/>
      <c r="G119" s="789"/>
      <c r="H119" s="789"/>
      <c r="I119" s="789"/>
      <c r="J119" s="789"/>
      <c r="K119" s="789"/>
    </row>
    <row r="120" spans="1:13">
      <c r="C120" s="789"/>
      <c r="D120" s="789"/>
      <c r="E120" s="789"/>
      <c r="F120" s="789"/>
      <c r="G120" s="789"/>
      <c r="H120" s="789"/>
      <c r="I120" s="789"/>
      <c r="J120" s="789"/>
      <c r="K120" s="789"/>
    </row>
    <row r="121" spans="1:13">
      <c r="C121" s="789"/>
      <c r="D121" s="789"/>
      <c r="E121" s="789"/>
      <c r="F121" s="789"/>
      <c r="G121" s="789"/>
      <c r="H121" s="789"/>
      <c r="I121" s="789"/>
      <c r="J121" s="789"/>
      <c r="K121" s="789"/>
    </row>
    <row r="122" spans="1:13">
      <c r="C122" s="789"/>
      <c r="D122" s="789"/>
      <c r="E122" s="789"/>
      <c r="F122" s="789"/>
      <c r="G122" s="789"/>
      <c r="H122" s="789"/>
      <c r="I122" s="789"/>
      <c r="J122" s="789"/>
      <c r="K122" s="789"/>
    </row>
    <row r="123" spans="1:13">
      <c r="C123" s="789"/>
      <c r="D123" s="789"/>
      <c r="E123" s="789"/>
      <c r="F123" s="789"/>
      <c r="G123" s="789"/>
      <c r="H123" s="789"/>
      <c r="I123" s="789"/>
      <c r="J123" s="789"/>
      <c r="K123" s="789"/>
    </row>
    <row r="124" spans="1:13">
      <c r="C124" s="789"/>
      <c r="D124" s="789"/>
      <c r="E124" s="789"/>
      <c r="F124" s="789"/>
      <c r="G124" s="789"/>
      <c r="H124" s="789"/>
      <c r="I124" s="789"/>
      <c r="J124" s="789"/>
      <c r="K124" s="789"/>
    </row>
    <row r="125" spans="1:13">
      <c r="C125" s="789"/>
      <c r="D125" s="789"/>
      <c r="E125" s="789"/>
      <c r="F125" s="789"/>
      <c r="G125" s="789"/>
      <c r="H125" s="789"/>
      <c r="I125" s="789"/>
      <c r="J125" s="789"/>
      <c r="K125" s="789"/>
    </row>
    <row r="126" spans="1:13">
      <c r="C126" s="789"/>
      <c r="D126" s="789"/>
      <c r="E126" s="789"/>
      <c r="F126" s="789"/>
      <c r="G126" s="789"/>
      <c r="H126" s="789"/>
      <c r="I126" s="789"/>
      <c r="J126" s="789"/>
      <c r="K126" s="789"/>
    </row>
    <row r="127" spans="1:13">
      <c r="C127" s="789"/>
      <c r="D127" s="789"/>
      <c r="E127" s="789"/>
      <c r="F127" s="789"/>
      <c r="G127" s="789"/>
      <c r="H127" s="789"/>
      <c r="I127" s="789"/>
      <c r="J127" s="789"/>
      <c r="K127" s="789"/>
    </row>
    <row r="128" spans="1:13">
      <c r="C128" s="789"/>
      <c r="D128" s="789"/>
      <c r="E128" s="789"/>
      <c r="F128" s="789"/>
      <c r="G128" s="789"/>
      <c r="H128" s="789"/>
      <c r="I128" s="789"/>
      <c r="J128" s="789"/>
      <c r="K128" s="789"/>
    </row>
    <row r="129" spans="1:14">
      <c r="C129" s="789"/>
      <c r="D129" s="789"/>
      <c r="E129" s="789"/>
      <c r="F129" s="789"/>
      <c r="G129" s="789"/>
      <c r="H129" s="789"/>
      <c r="I129" s="789"/>
      <c r="J129" s="789"/>
      <c r="K129" s="789"/>
    </row>
    <row r="130" spans="1:14" ht="12.75" customHeight="1">
      <c r="B130" s="157"/>
      <c r="C130" s="788" t="s">
        <v>359</v>
      </c>
      <c r="D130" s="788"/>
      <c r="E130" s="788"/>
      <c r="F130" s="788"/>
      <c r="G130" s="788"/>
      <c r="H130" s="788"/>
      <c r="I130" s="788"/>
      <c r="J130" s="788"/>
      <c r="K130" s="788"/>
      <c r="L130" s="157"/>
      <c r="M130" s="157"/>
    </row>
    <row r="131" spans="1:14" ht="12.75" customHeight="1">
      <c r="B131" s="157"/>
      <c r="C131" s="788"/>
      <c r="D131" s="788"/>
      <c r="E131" s="788"/>
      <c r="F131" s="788"/>
      <c r="G131" s="788"/>
      <c r="H131" s="788"/>
      <c r="I131" s="788"/>
      <c r="J131" s="788"/>
      <c r="K131" s="788"/>
      <c r="L131" s="157"/>
      <c r="M131" s="157"/>
    </row>
    <row r="132" spans="1:14">
      <c r="B132" s="157"/>
      <c r="C132" s="788" t="s">
        <v>358</v>
      </c>
      <c r="D132" s="788"/>
      <c r="E132" s="790"/>
      <c r="F132" s="790"/>
      <c r="G132" s="790"/>
      <c r="H132" s="790"/>
      <c r="I132" s="790"/>
      <c r="J132" s="790"/>
      <c r="K132" s="790"/>
      <c r="L132" s="157"/>
      <c r="M132" s="157"/>
    </row>
    <row r="133" spans="1:14">
      <c r="B133" s="157"/>
      <c r="C133" s="793"/>
      <c r="D133" s="793"/>
      <c r="E133" s="790"/>
      <c r="F133" s="790"/>
      <c r="G133" s="790"/>
      <c r="H133" s="790"/>
      <c r="I133" s="790"/>
      <c r="J133" s="790"/>
      <c r="K133" s="790"/>
      <c r="L133" s="157"/>
      <c r="M133" s="157"/>
    </row>
    <row r="134" spans="1:14" s="94" customFormat="1" ht="13.5">
      <c r="B134" s="68"/>
      <c r="C134" s="296" t="s">
        <v>357</v>
      </c>
      <c r="D134" s="297" t="s">
        <v>390</v>
      </c>
      <c r="E134" s="298"/>
      <c r="F134" s="298"/>
      <c r="G134" s="298"/>
      <c r="H134" s="299"/>
      <c r="I134" s="300"/>
      <c r="J134" s="301"/>
      <c r="K134" s="302" t="s">
        <v>376</v>
      </c>
      <c r="L134" s="303">
        <v>8</v>
      </c>
      <c r="M134" s="304"/>
      <c r="N134" s="305">
        <f>L134*M134</f>
        <v>0</v>
      </c>
    </row>
    <row r="135" spans="1:14" s="117" customFormat="1" ht="25.5">
      <c r="A135" s="116"/>
      <c r="B135" s="142"/>
      <c r="C135" s="133"/>
      <c r="D135" s="115"/>
      <c r="E135" s="134"/>
      <c r="F135" s="134"/>
      <c r="G135" s="134"/>
      <c r="H135" s="134"/>
      <c r="I135" s="134"/>
      <c r="J135" s="134"/>
      <c r="K135" s="134"/>
      <c r="L135" s="116"/>
      <c r="M135" s="116"/>
      <c r="N135" s="116"/>
    </row>
    <row r="136" spans="1:14" s="315" customFormat="1" ht="13.5">
      <c r="A136" s="311"/>
      <c r="B136" s="311"/>
      <c r="C136" s="312"/>
      <c r="D136" s="313"/>
      <c r="E136" s="314"/>
      <c r="F136" s="314"/>
      <c r="G136" s="314"/>
      <c r="H136" s="314"/>
      <c r="I136" s="314"/>
      <c r="J136" s="314"/>
      <c r="K136" s="314"/>
      <c r="L136" s="311"/>
      <c r="M136" s="311"/>
      <c r="N136" s="311"/>
    </row>
    <row r="137" spans="1:14" s="184" customFormat="1" ht="12" customHeight="1">
      <c r="A137" s="187"/>
      <c r="B137" s="73"/>
      <c r="C137" s="771" t="s">
        <v>417</v>
      </c>
      <c r="D137" s="771"/>
      <c r="E137" s="771"/>
      <c r="F137" s="771"/>
      <c r="G137" s="771"/>
      <c r="H137" s="771"/>
      <c r="I137" s="771"/>
      <c r="J137" s="771"/>
      <c r="K137" s="771"/>
      <c r="L137" s="74"/>
      <c r="M137" s="74"/>
      <c r="N137" s="74"/>
    </row>
    <row r="138" spans="1:14" s="187" customFormat="1" ht="12" customHeight="1">
      <c r="B138" s="73"/>
      <c r="C138" s="732"/>
      <c r="D138" s="732"/>
      <c r="E138" s="732"/>
      <c r="F138" s="732"/>
      <c r="G138" s="732"/>
      <c r="H138" s="732"/>
      <c r="I138" s="732"/>
      <c r="J138" s="732"/>
      <c r="K138" s="732"/>
      <c r="L138" s="74"/>
      <c r="M138" s="74"/>
      <c r="N138" s="74"/>
    </row>
    <row r="139" spans="1:14" ht="16.5">
      <c r="A139" s="220">
        <v>3</v>
      </c>
      <c r="B139" s="221" t="s">
        <v>396</v>
      </c>
      <c r="C139" s="789" t="s">
        <v>212</v>
      </c>
      <c r="D139" s="789"/>
      <c r="E139" s="789"/>
      <c r="F139" s="789"/>
      <c r="G139" s="789"/>
      <c r="H139" s="789"/>
      <c r="I139" s="789"/>
      <c r="J139" s="789"/>
      <c r="K139" s="789"/>
      <c r="L139" s="150"/>
      <c r="M139" s="150"/>
    </row>
    <row r="140" spans="1:14">
      <c r="B140" s="111"/>
      <c r="C140" s="789"/>
      <c r="D140" s="789"/>
      <c r="E140" s="789"/>
      <c r="F140" s="789"/>
      <c r="G140" s="789"/>
      <c r="H140" s="789"/>
      <c r="I140" s="789"/>
      <c r="J140" s="789"/>
      <c r="K140" s="789"/>
      <c r="L140" s="150"/>
      <c r="M140" s="150"/>
    </row>
    <row r="141" spans="1:14">
      <c r="B141" s="111"/>
      <c r="C141" s="789"/>
      <c r="D141" s="789"/>
      <c r="E141" s="789"/>
      <c r="F141" s="789"/>
      <c r="G141" s="789"/>
      <c r="H141" s="789"/>
      <c r="I141" s="789"/>
      <c r="J141" s="789"/>
      <c r="K141" s="789"/>
      <c r="L141" s="150"/>
      <c r="M141" s="150"/>
    </row>
    <row r="142" spans="1:14">
      <c r="B142" s="111"/>
      <c r="C142" s="789"/>
      <c r="D142" s="789"/>
      <c r="E142" s="789"/>
      <c r="F142" s="789"/>
      <c r="G142" s="789"/>
      <c r="H142" s="789"/>
      <c r="I142" s="789"/>
      <c r="J142" s="789"/>
      <c r="K142" s="789"/>
      <c r="L142" s="150"/>
      <c r="M142" s="150"/>
    </row>
    <row r="143" spans="1:14">
      <c r="B143" s="111"/>
      <c r="C143" s="789"/>
      <c r="D143" s="789"/>
      <c r="E143" s="789"/>
      <c r="F143" s="789"/>
      <c r="G143" s="789"/>
      <c r="H143" s="789"/>
      <c r="I143" s="789"/>
      <c r="J143" s="789"/>
      <c r="K143" s="789"/>
      <c r="L143" s="150"/>
      <c r="M143" s="150"/>
    </row>
    <row r="144" spans="1:14">
      <c r="C144" s="789"/>
      <c r="D144" s="789"/>
      <c r="E144" s="789"/>
      <c r="F144" s="789"/>
      <c r="G144" s="789"/>
      <c r="H144" s="789"/>
      <c r="I144" s="789"/>
      <c r="J144" s="789"/>
      <c r="K144" s="789"/>
    </row>
    <row r="145" spans="1:14" ht="12.75" customHeight="1">
      <c r="B145" s="157"/>
      <c r="C145" s="788" t="s">
        <v>211</v>
      </c>
      <c r="D145" s="788"/>
      <c r="E145" s="788"/>
      <c r="F145" s="788"/>
      <c r="G145" s="788"/>
      <c r="H145" s="788"/>
      <c r="I145" s="788"/>
      <c r="J145" s="788"/>
      <c r="K145" s="788"/>
      <c r="L145" s="157"/>
      <c r="M145" s="157"/>
    </row>
    <row r="146" spans="1:14" ht="12.75" customHeight="1">
      <c r="B146" s="157"/>
      <c r="C146" s="788"/>
      <c r="D146" s="788"/>
      <c r="E146" s="788"/>
      <c r="F146" s="788"/>
      <c r="G146" s="788"/>
      <c r="H146" s="788"/>
      <c r="I146" s="788"/>
      <c r="J146" s="788"/>
      <c r="K146" s="788"/>
      <c r="L146" s="157"/>
      <c r="M146" s="157"/>
    </row>
    <row r="147" spans="1:14">
      <c r="B147" s="157"/>
      <c r="C147" s="788" t="s">
        <v>209</v>
      </c>
      <c r="D147" s="788"/>
      <c r="E147" s="790"/>
      <c r="F147" s="790"/>
      <c r="G147" s="790"/>
      <c r="H147" s="790"/>
      <c r="I147" s="790"/>
      <c r="J147" s="790"/>
      <c r="K147" s="790"/>
      <c r="L147" s="157"/>
      <c r="M147" s="157"/>
    </row>
    <row r="148" spans="1:14">
      <c r="B148" s="157"/>
      <c r="C148" s="735"/>
      <c r="D148" s="735"/>
      <c r="E148" s="736"/>
      <c r="F148" s="736"/>
      <c r="G148" s="736"/>
      <c r="H148" s="736"/>
      <c r="I148" s="736"/>
      <c r="J148" s="736"/>
      <c r="K148" s="736"/>
      <c r="L148" s="157"/>
      <c r="M148" s="157"/>
    </row>
    <row r="149" spans="1:14" s="94" customFormat="1" ht="13.5">
      <c r="B149" s="68"/>
      <c r="C149" s="316" t="s">
        <v>357</v>
      </c>
      <c r="D149" s="317" t="s">
        <v>418</v>
      </c>
      <c r="E149" s="731"/>
      <c r="F149" s="731"/>
      <c r="G149" s="731"/>
      <c r="H149" s="318"/>
      <c r="I149" s="319"/>
      <c r="J149" s="320"/>
      <c r="K149" s="321" t="s">
        <v>377</v>
      </c>
      <c r="L149" s="738">
        <v>2.25</v>
      </c>
      <c r="M149" s="739"/>
      <c r="N149" s="310">
        <f>L149*M149</f>
        <v>0</v>
      </c>
    </row>
    <row r="150" spans="1:14" s="117" customFormat="1" ht="25.5">
      <c r="A150" s="116"/>
      <c r="B150" s="142"/>
      <c r="C150" s="133"/>
      <c r="D150" s="115"/>
      <c r="E150" s="134"/>
      <c r="F150" s="134"/>
      <c r="G150" s="134"/>
      <c r="H150" s="134"/>
      <c r="I150" s="134"/>
      <c r="J150" s="134"/>
      <c r="K150" s="134"/>
      <c r="L150" s="116"/>
      <c r="M150" s="116"/>
      <c r="N150" s="116"/>
    </row>
    <row r="151" spans="1:14" s="184" customFormat="1" ht="12" customHeight="1">
      <c r="A151" s="187"/>
      <c r="B151" s="73"/>
      <c r="C151" s="771" t="s">
        <v>208</v>
      </c>
      <c r="D151" s="771"/>
      <c r="E151" s="771"/>
      <c r="F151" s="771"/>
      <c r="G151" s="771"/>
      <c r="H151" s="771"/>
      <c r="I151" s="771"/>
      <c r="J151" s="771"/>
      <c r="K151" s="771"/>
      <c r="L151" s="74"/>
      <c r="M151" s="74"/>
      <c r="N151" s="74"/>
    </row>
    <row r="152" spans="1:14" s="187" customFormat="1" ht="12" customHeight="1">
      <c r="B152" s="73"/>
      <c r="C152" s="732"/>
      <c r="D152" s="732"/>
      <c r="E152" s="732"/>
      <c r="F152" s="732"/>
      <c r="G152" s="732"/>
      <c r="H152" s="732"/>
      <c r="I152" s="732"/>
      <c r="J152" s="732"/>
      <c r="K152" s="732"/>
      <c r="L152" s="74"/>
      <c r="M152" s="74"/>
      <c r="N152" s="74"/>
    </row>
    <row r="153" spans="1:14" ht="16.5">
      <c r="A153" s="220">
        <v>3</v>
      </c>
      <c r="B153" s="221" t="s">
        <v>397</v>
      </c>
      <c r="C153" s="789" t="s">
        <v>210</v>
      </c>
      <c r="D153" s="789"/>
      <c r="E153" s="789"/>
      <c r="F153" s="789"/>
      <c r="G153" s="789"/>
      <c r="H153" s="789"/>
      <c r="I153" s="789"/>
      <c r="J153" s="789"/>
      <c r="K153" s="789"/>
      <c r="L153" s="150"/>
      <c r="M153" s="150"/>
    </row>
    <row r="154" spans="1:14">
      <c r="C154" s="789"/>
      <c r="D154" s="789"/>
      <c r="E154" s="789"/>
      <c r="F154" s="789"/>
      <c r="G154" s="789"/>
      <c r="H154" s="789"/>
      <c r="I154" s="789"/>
      <c r="J154" s="789"/>
      <c r="K154" s="789"/>
    </row>
    <row r="155" spans="1:14" ht="12.75" customHeight="1">
      <c r="B155" s="157"/>
      <c r="C155" s="788" t="s">
        <v>7</v>
      </c>
      <c r="D155" s="788"/>
      <c r="E155" s="788"/>
      <c r="F155" s="788"/>
      <c r="G155" s="788"/>
      <c r="H155" s="788"/>
      <c r="I155" s="788"/>
      <c r="J155" s="788"/>
      <c r="K155" s="788"/>
      <c r="L155" s="157"/>
      <c r="M155" s="157"/>
    </row>
    <row r="156" spans="1:14" ht="12.75" customHeight="1">
      <c r="B156" s="157"/>
      <c r="C156" s="788"/>
      <c r="D156" s="788"/>
      <c r="E156" s="788"/>
      <c r="F156" s="788"/>
      <c r="G156" s="788"/>
      <c r="H156" s="788"/>
      <c r="I156" s="788"/>
      <c r="J156" s="788"/>
      <c r="K156" s="788"/>
      <c r="L156" s="157"/>
      <c r="M156" s="157"/>
    </row>
    <row r="157" spans="1:14">
      <c r="B157" s="157"/>
      <c r="C157" s="788" t="s">
        <v>358</v>
      </c>
      <c r="D157" s="788"/>
      <c r="E157" s="790"/>
      <c r="F157" s="790"/>
      <c r="G157" s="790"/>
      <c r="H157" s="790"/>
      <c r="I157" s="790"/>
      <c r="J157" s="790"/>
      <c r="K157" s="790"/>
      <c r="L157" s="157"/>
      <c r="M157" s="157"/>
    </row>
    <row r="158" spans="1:14">
      <c r="B158" s="157"/>
      <c r="C158" s="735"/>
      <c r="D158" s="735"/>
      <c r="E158" s="736"/>
      <c r="F158" s="736"/>
      <c r="G158" s="736"/>
      <c r="H158" s="736"/>
      <c r="I158" s="736"/>
      <c r="J158" s="736"/>
      <c r="K158" s="736"/>
      <c r="L158" s="157"/>
      <c r="M158" s="157"/>
    </row>
    <row r="159" spans="1:14" s="94" customFormat="1" ht="13.5">
      <c r="B159" s="68"/>
      <c r="C159" s="316" t="s">
        <v>357</v>
      </c>
      <c r="D159" s="317" t="s">
        <v>225</v>
      </c>
      <c r="E159" s="731"/>
      <c r="F159" s="731"/>
      <c r="G159" s="731"/>
      <c r="H159" s="318"/>
      <c r="I159" s="319"/>
      <c r="J159" s="320"/>
      <c r="K159" s="321" t="s">
        <v>376</v>
      </c>
      <c r="L159" s="738">
        <v>15</v>
      </c>
      <c r="M159" s="739"/>
      <c r="N159" s="310">
        <f>L159*M159</f>
        <v>0</v>
      </c>
    </row>
    <row r="160" spans="1:14" s="117" customFormat="1" ht="25.5">
      <c r="A160" s="116"/>
      <c r="B160" s="142"/>
      <c r="C160" s="133"/>
      <c r="D160" s="115"/>
      <c r="E160" s="134"/>
      <c r="F160" s="134"/>
      <c r="G160" s="134"/>
      <c r="H160" s="134"/>
      <c r="I160" s="134"/>
      <c r="J160" s="134"/>
      <c r="K160" s="134"/>
      <c r="L160" s="116"/>
      <c r="M160" s="116"/>
      <c r="N160" s="116"/>
    </row>
    <row r="161" spans="1:14" s="184" customFormat="1" ht="12" customHeight="1">
      <c r="A161" s="103"/>
      <c r="B161" s="151"/>
      <c r="C161" s="771" t="s">
        <v>370</v>
      </c>
      <c r="D161" s="771"/>
      <c r="E161" s="771"/>
      <c r="F161" s="771"/>
      <c r="G161" s="771"/>
      <c r="H161" s="771"/>
      <c r="I161" s="771"/>
      <c r="J161" s="771"/>
      <c r="K161" s="771"/>
      <c r="L161" s="74"/>
      <c r="M161" s="74"/>
      <c r="N161" s="74"/>
    </row>
    <row r="162" spans="1:14" s="187" customFormat="1" ht="12" customHeight="1">
      <c r="A162" s="103"/>
      <c r="B162" s="68"/>
      <c r="C162" s="732"/>
      <c r="D162" s="732"/>
      <c r="E162" s="732"/>
      <c r="F162" s="732"/>
      <c r="G162" s="732"/>
      <c r="H162" s="732"/>
      <c r="I162" s="732"/>
      <c r="J162" s="732"/>
      <c r="K162" s="732"/>
      <c r="L162" s="74"/>
      <c r="M162" s="74"/>
      <c r="N162" s="74"/>
    </row>
    <row r="163" spans="1:14" ht="16.5">
      <c r="A163" s="220">
        <v>3</v>
      </c>
      <c r="B163" s="221" t="s">
        <v>398</v>
      </c>
      <c r="C163" s="789" t="s">
        <v>403</v>
      </c>
      <c r="D163" s="789"/>
      <c r="E163" s="789"/>
      <c r="F163" s="789"/>
      <c r="G163" s="789"/>
      <c r="H163" s="789"/>
      <c r="I163" s="789"/>
      <c r="J163" s="789"/>
      <c r="K163" s="789"/>
      <c r="L163" s="150"/>
      <c r="M163" s="150"/>
    </row>
    <row r="164" spans="1:14">
      <c r="B164" s="111"/>
      <c r="C164" s="789"/>
      <c r="D164" s="789"/>
      <c r="E164" s="789"/>
      <c r="F164" s="789"/>
      <c r="G164" s="789"/>
      <c r="H164" s="789"/>
      <c r="I164" s="789"/>
      <c r="J164" s="789"/>
      <c r="K164" s="789"/>
      <c r="L164" s="150"/>
      <c r="M164" s="150"/>
    </row>
    <row r="165" spans="1:14">
      <c r="B165" s="157"/>
      <c r="C165" s="788" t="s">
        <v>358</v>
      </c>
      <c r="D165" s="788"/>
      <c r="E165" s="790"/>
      <c r="F165" s="790"/>
      <c r="G165" s="790"/>
      <c r="H165" s="790"/>
      <c r="I165" s="790"/>
      <c r="J165" s="790"/>
      <c r="K165" s="790"/>
      <c r="L165" s="157"/>
      <c r="M165" s="157"/>
    </row>
    <row r="166" spans="1:14">
      <c r="B166" s="157"/>
      <c r="C166" s="793"/>
      <c r="D166" s="793"/>
      <c r="E166" s="790"/>
      <c r="F166" s="790"/>
      <c r="G166" s="790"/>
      <c r="H166" s="790"/>
      <c r="I166" s="790"/>
      <c r="J166" s="790"/>
      <c r="K166" s="790"/>
      <c r="L166" s="157"/>
      <c r="M166" s="157"/>
    </row>
    <row r="167" spans="1:14" s="94" customFormat="1" ht="13.5">
      <c r="B167" s="68"/>
      <c r="C167" s="296" t="s">
        <v>357</v>
      </c>
      <c r="D167" s="297" t="s">
        <v>404</v>
      </c>
      <c r="E167" s="298"/>
      <c r="F167" s="298"/>
      <c r="G167" s="298"/>
      <c r="H167" s="299"/>
      <c r="I167" s="300"/>
      <c r="J167" s="301"/>
      <c r="K167" s="302" t="s">
        <v>376</v>
      </c>
      <c r="L167" s="303">
        <v>3.15</v>
      </c>
      <c r="M167" s="304"/>
      <c r="N167" s="305">
        <f>L167*M167</f>
        <v>0</v>
      </c>
    </row>
    <row r="168" spans="1:14" s="117" customFormat="1" ht="25.5">
      <c r="A168" s="116"/>
      <c r="B168" s="142"/>
      <c r="C168" s="133"/>
      <c r="D168" s="115"/>
      <c r="E168" s="134"/>
      <c r="F168" s="134"/>
      <c r="G168" s="134"/>
      <c r="H168" s="134"/>
      <c r="I168" s="134"/>
      <c r="J168" s="134"/>
      <c r="K168" s="134"/>
      <c r="L168" s="116"/>
      <c r="M168" s="116"/>
      <c r="N168" s="116"/>
    </row>
    <row r="169" spans="1:14" s="2" customFormat="1" ht="15.75" thickBot="1">
      <c r="A169" s="89"/>
      <c r="B169" s="109"/>
      <c r="C169" s="806" t="s">
        <v>371</v>
      </c>
      <c r="D169" s="806"/>
      <c r="E169" s="806"/>
      <c r="F169" s="806"/>
      <c r="G169" s="806"/>
      <c r="H169" s="806"/>
      <c r="I169" s="806"/>
      <c r="J169" s="806"/>
      <c r="K169" s="740"/>
      <c r="L169" s="110"/>
      <c r="M169" s="86"/>
      <c r="N169" s="290">
        <f>SUM(N103:N168)</f>
        <v>0</v>
      </c>
    </row>
    <row r="170" spans="1:14" s="2" customFormat="1">
      <c r="A170" s="89"/>
      <c r="B170" s="106"/>
      <c r="C170" s="98"/>
      <c r="D170" s="87"/>
      <c r="E170" s="88"/>
      <c r="F170" s="88"/>
      <c r="G170" s="88"/>
      <c r="H170" s="88"/>
      <c r="I170" s="88"/>
      <c r="J170" s="88"/>
      <c r="K170" s="88"/>
      <c r="L170" s="89"/>
      <c r="M170" s="89"/>
      <c r="N170" s="89"/>
    </row>
    <row r="171" spans="1:14" s="2" customFormat="1">
      <c r="A171" s="89"/>
      <c r="B171" s="106"/>
      <c r="C171" s="98"/>
      <c r="D171" s="87"/>
      <c r="E171" s="88"/>
      <c r="F171" s="88"/>
      <c r="G171" s="88"/>
      <c r="H171" s="88"/>
      <c r="I171" s="88"/>
      <c r="J171" s="88"/>
      <c r="K171" s="88"/>
      <c r="L171" s="89"/>
      <c r="M171" s="89"/>
      <c r="N171" s="89"/>
    </row>
    <row r="172" spans="1:14" s="2" customFormat="1">
      <c r="A172" s="89"/>
      <c r="B172" s="106"/>
      <c r="C172" s="98"/>
      <c r="D172" s="87"/>
      <c r="E172" s="88"/>
      <c r="F172" s="88"/>
      <c r="G172" s="88"/>
      <c r="H172" s="88"/>
      <c r="I172" s="88"/>
      <c r="J172" s="88"/>
      <c r="K172" s="88"/>
      <c r="L172" s="89"/>
      <c r="M172" s="89"/>
      <c r="N172" s="89"/>
    </row>
    <row r="173" spans="1:14" s="1" customFormat="1" ht="12" customHeight="1">
      <c r="A173" s="68"/>
      <c r="B173" s="68"/>
      <c r="C173" s="294"/>
      <c r="D173" s="294"/>
      <c r="E173" s="294"/>
      <c r="F173" s="294"/>
      <c r="G173" s="294"/>
      <c r="H173" s="294"/>
      <c r="I173" s="294"/>
      <c r="J173" s="294"/>
      <c r="K173" s="294"/>
      <c r="L173" s="140"/>
      <c r="M173" s="84"/>
      <c r="N173" s="84"/>
    </row>
    <row r="174" spans="1:14" s="5" customFormat="1" ht="16.5">
      <c r="A174" s="782">
        <v>4</v>
      </c>
      <c r="B174" s="783"/>
      <c r="C174" s="737" t="s">
        <v>326</v>
      </c>
      <c r="D174" s="85"/>
      <c r="E174" s="85"/>
      <c r="F174" s="85"/>
      <c r="G174" s="85"/>
      <c r="H174" s="85"/>
      <c r="I174" s="85"/>
      <c r="J174" s="85"/>
      <c r="K174" s="85"/>
      <c r="L174" s="143"/>
      <c r="M174" s="83"/>
      <c r="N174" s="83"/>
    </row>
    <row r="175" spans="1:14" s="1" customFormat="1" ht="16.5" customHeight="1">
      <c r="A175" s="103"/>
      <c r="B175" s="68"/>
      <c r="C175" s="294"/>
      <c r="D175" s="294"/>
      <c r="E175" s="294"/>
      <c r="F175" s="294"/>
      <c r="G175" s="294"/>
      <c r="H175" s="294"/>
      <c r="I175" s="294"/>
      <c r="J175" s="294"/>
      <c r="K175" s="294"/>
      <c r="L175" s="140"/>
      <c r="M175" s="84"/>
      <c r="N175" s="84"/>
    </row>
    <row r="176" spans="1:14" s="117" customFormat="1" ht="25.5">
      <c r="A176" s="116"/>
      <c r="B176" s="142"/>
      <c r="C176" s="133"/>
      <c r="D176" s="115"/>
      <c r="E176" s="134"/>
      <c r="F176" s="134"/>
      <c r="G176" s="134"/>
      <c r="H176" s="134"/>
      <c r="I176" s="134"/>
      <c r="J176" s="134"/>
      <c r="K176" s="134"/>
      <c r="L176" s="116"/>
      <c r="M176" s="116"/>
      <c r="N176" s="116"/>
    </row>
    <row r="177" spans="1:15" s="184" customFormat="1" ht="12" customHeight="1">
      <c r="A177" s="187"/>
      <c r="B177" s="105"/>
      <c r="C177" s="771" t="s">
        <v>393</v>
      </c>
      <c r="D177" s="771"/>
      <c r="E177" s="771"/>
      <c r="F177" s="771"/>
      <c r="G177" s="771"/>
      <c r="H177" s="771"/>
      <c r="I177" s="771"/>
      <c r="J177" s="771"/>
      <c r="K177" s="771"/>
      <c r="L177" s="139"/>
      <c r="M177" s="74"/>
      <c r="N177" s="74"/>
    </row>
    <row r="178" spans="1:15" s="1" customFormat="1" ht="13.5" customHeight="1">
      <c r="A178" s="103"/>
      <c r="B178" s="68"/>
      <c r="C178" s="97"/>
      <c r="D178" s="294"/>
      <c r="E178" s="294"/>
      <c r="F178" s="294"/>
      <c r="G178" s="294"/>
      <c r="H178" s="294"/>
      <c r="I178" s="294"/>
      <c r="J178" s="294"/>
      <c r="K178" s="294"/>
      <c r="L178" s="140"/>
      <c r="M178" s="84"/>
      <c r="N178" s="84"/>
    </row>
    <row r="179" spans="1:15" s="3" customFormat="1" ht="12.75" customHeight="1">
      <c r="A179" s="220">
        <v>4</v>
      </c>
      <c r="B179" s="221" t="s">
        <v>394</v>
      </c>
      <c r="C179" s="769" t="s">
        <v>213</v>
      </c>
      <c r="D179" s="769"/>
      <c r="E179" s="769"/>
      <c r="F179" s="769"/>
      <c r="G179" s="769"/>
      <c r="H179" s="769"/>
      <c r="I179" s="769"/>
      <c r="J179" s="769"/>
      <c r="K179" s="769"/>
      <c r="L179" s="141"/>
      <c r="M179" s="72"/>
      <c r="N179" s="72"/>
    </row>
    <row r="180" spans="1:15" s="3" customFormat="1">
      <c r="A180" s="94"/>
      <c r="B180" s="68"/>
      <c r="C180" s="769"/>
      <c r="D180" s="769"/>
      <c r="E180" s="769"/>
      <c r="F180" s="769"/>
      <c r="G180" s="769"/>
      <c r="H180" s="769"/>
      <c r="I180" s="769"/>
      <c r="J180" s="769"/>
      <c r="K180" s="769"/>
      <c r="L180" s="141"/>
      <c r="M180" s="72"/>
      <c r="N180" s="72"/>
    </row>
    <row r="181" spans="1:15" s="3" customFormat="1">
      <c r="A181" s="94"/>
      <c r="B181" s="68"/>
      <c r="C181" s="769"/>
      <c r="D181" s="769"/>
      <c r="E181" s="769"/>
      <c r="F181" s="769"/>
      <c r="G181" s="769"/>
      <c r="H181" s="769"/>
      <c r="I181" s="769"/>
      <c r="J181" s="769"/>
      <c r="K181" s="769"/>
      <c r="L181" s="141"/>
      <c r="M181" s="72"/>
      <c r="N181" s="72"/>
    </row>
    <row r="182" spans="1:15" s="3" customFormat="1">
      <c r="A182" s="94"/>
      <c r="B182" s="68"/>
      <c r="C182" s="769"/>
      <c r="D182" s="769"/>
      <c r="E182" s="769"/>
      <c r="F182" s="769"/>
      <c r="G182" s="769"/>
      <c r="H182" s="769"/>
      <c r="I182" s="769"/>
      <c r="J182" s="769"/>
      <c r="K182" s="769"/>
      <c r="L182" s="141"/>
      <c r="M182" s="72"/>
      <c r="N182" s="72"/>
    </row>
    <row r="183" spans="1:15" s="3" customFormat="1">
      <c r="A183" s="94"/>
      <c r="B183" s="68"/>
      <c r="C183" s="769"/>
      <c r="D183" s="769"/>
      <c r="E183" s="769"/>
      <c r="F183" s="769"/>
      <c r="G183" s="769"/>
      <c r="H183" s="769"/>
      <c r="I183" s="769"/>
      <c r="J183" s="769"/>
      <c r="K183" s="769"/>
      <c r="L183" s="141"/>
      <c r="M183" s="72"/>
      <c r="N183" s="72"/>
    </row>
    <row r="184" spans="1:15" s="3" customFormat="1">
      <c r="A184" s="94"/>
      <c r="B184" s="68"/>
      <c r="C184" s="769"/>
      <c r="D184" s="769"/>
      <c r="E184" s="769"/>
      <c r="F184" s="769"/>
      <c r="G184" s="769"/>
      <c r="H184" s="769"/>
      <c r="I184" s="769"/>
      <c r="J184" s="769"/>
      <c r="K184" s="769"/>
      <c r="L184" s="141"/>
      <c r="M184" s="72"/>
      <c r="N184" s="72"/>
    </row>
    <row r="185" spans="1:15" s="3" customFormat="1">
      <c r="A185" s="94"/>
      <c r="B185" s="68"/>
      <c r="C185" s="769"/>
      <c r="D185" s="769"/>
      <c r="E185" s="769"/>
      <c r="F185" s="769"/>
      <c r="G185" s="769"/>
      <c r="H185" s="769"/>
      <c r="I185" s="769"/>
      <c r="J185" s="769"/>
      <c r="K185" s="769"/>
      <c r="L185" s="141"/>
      <c r="M185" s="72"/>
      <c r="N185" s="72"/>
    </row>
    <row r="186" spans="1:15" s="3" customFormat="1">
      <c r="A186" s="94"/>
      <c r="B186" s="68"/>
      <c r="C186" s="769"/>
      <c r="D186" s="769"/>
      <c r="E186" s="769"/>
      <c r="F186" s="769"/>
      <c r="G186" s="769"/>
      <c r="H186" s="769"/>
      <c r="I186" s="769"/>
      <c r="J186" s="769"/>
      <c r="K186" s="769"/>
      <c r="L186" s="141"/>
      <c r="M186" s="72"/>
      <c r="N186" s="72"/>
    </row>
    <row r="187" spans="1:15" s="3" customFormat="1">
      <c r="A187" s="94"/>
      <c r="B187" s="68"/>
      <c r="C187" s="769"/>
      <c r="D187" s="769"/>
      <c r="E187" s="769"/>
      <c r="F187" s="769"/>
      <c r="G187" s="769"/>
      <c r="H187" s="769"/>
      <c r="I187" s="769"/>
      <c r="J187" s="769"/>
      <c r="K187" s="769"/>
      <c r="L187" s="141"/>
      <c r="M187" s="72"/>
      <c r="N187" s="72"/>
    </row>
    <row r="188" spans="1:15" s="3" customFormat="1" ht="9" customHeight="1">
      <c r="A188" s="94"/>
      <c r="B188" s="68"/>
      <c r="C188" s="729"/>
      <c r="D188" s="729"/>
      <c r="E188" s="729"/>
      <c r="F188" s="729"/>
      <c r="G188" s="729"/>
      <c r="H188" s="729"/>
      <c r="I188" s="729"/>
      <c r="J188" s="729"/>
      <c r="K188" s="729"/>
      <c r="L188" s="141"/>
      <c r="M188" s="72"/>
      <c r="N188" s="72"/>
    </row>
    <row r="189" spans="1:15" s="3" customFormat="1">
      <c r="A189" s="94"/>
      <c r="B189" s="77"/>
      <c r="C189" s="784" t="s">
        <v>216</v>
      </c>
      <c r="D189" s="784"/>
      <c r="E189" s="784"/>
      <c r="F189" s="784"/>
      <c r="G189" s="784"/>
      <c r="H189" s="784"/>
      <c r="I189" s="784"/>
      <c r="J189" s="784"/>
      <c r="K189" s="309" t="s">
        <v>352</v>
      </c>
      <c r="L189" s="738">
        <v>1</v>
      </c>
      <c r="M189" s="739"/>
      <c r="N189" s="310">
        <f>L189*M189</f>
        <v>0</v>
      </c>
      <c r="O189" s="94"/>
    </row>
    <row r="190" spans="1:15" s="117" customFormat="1" ht="25.5">
      <c r="A190" s="116"/>
      <c r="B190" s="142"/>
      <c r="C190" s="133"/>
      <c r="D190" s="115"/>
      <c r="E190" s="134"/>
      <c r="F190" s="134"/>
      <c r="G190" s="134"/>
      <c r="H190" s="134"/>
      <c r="I190" s="134"/>
      <c r="J190" s="134"/>
      <c r="K190" s="134"/>
      <c r="L190" s="116"/>
      <c r="M190" s="116"/>
      <c r="N190" s="116"/>
    </row>
    <row r="191" spans="1:15" s="3" customFormat="1" ht="12.75" customHeight="1">
      <c r="A191" s="220">
        <v>4</v>
      </c>
      <c r="B191" s="221" t="s">
        <v>395</v>
      </c>
      <c r="C191" s="769" t="s">
        <v>214</v>
      </c>
      <c r="D191" s="769"/>
      <c r="E191" s="769"/>
      <c r="F191" s="769"/>
      <c r="G191" s="769"/>
      <c r="H191" s="769"/>
      <c r="I191" s="769"/>
      <c r="J191" s="769"/>
      <c r="K191" s="769"/>
      <c r="L191" s="141"/>
      <c r="M191" s="72"/>
      <c r="N191" s="72"/>
    </row>
    <row r="192" spans="1:15" s="3" customFormat="1">
      <c r="A192" s="94"/>
      <c r="B192" s="68"/>
      <c r="C192" s="769"/>
      <c r="D192" s="769"/>
      <c r="E192" s="769"/>
      <c r="F192" s="769"/>
      <c r="G192" s="769"/>
      <c r="H192" s="769"/>
      <c r="I192" s="769"/>
      <c r="J192" s="769"/>
      <c r="K192" s="769"/>
      <c r="L192" s="141"/>
      <c r="M192" s="72"/>
      <c r="N192" s="72"/>
    </row>
    <row r="193" spans="1:15" s="3" customFormat="1">
      <c r="A193" s="94"/>
      <c r="B193" s="68"/>
      <c r="C193" s="769"/>
      <c r="D193" s="769"/>
      <c r="E193" s="769"/>
      <c r="F193" s="769"/>
      <c r="G193" s="769"/>
      <c r="H193" s="769"/>
      <c r="I193" s="769"/>
      <c r="J193" s="769"/>
      <c r="K193" s="769"/>
      <c r="L193" s="141"/>
      <c r="M193" s="72"/>
      <c r="N193" s="72"/>
    </row>
    <row r="194" spans="1:15" s="3" customFormat="1">
      <c r="A194" s="94"/>
      <c r="B194" s="68"/>
      <c r="C194" s="769"/>
      <c r="D194" s="769"/>
      <c r="E194" s="769"/>
      <c r="F194" s="769"/>
      <c r="G194" s="769"/>
      <c r="H194" s="769"/>
      <c r="I194" s="769"/>
      <c r="J194" s="769"/>
      <c r="K194" s="769"/>
      <c r="L194" s="141"/>
      <c r="M194" s="72"/>
      <c r="N194" s="72"/>
    </row>
    <row r="195" spans="1:15" s="3" customFormat="1">
      <c r="A195" s="94"/>
      <c r="B195" s="68"/>
      <c r="C195" s="769"/>
      <c r="D195" s="769"/>
      <c r="E195" s="769"/>
      <c r="F195" s="769"/>
      <c r="G195" s="769"/>
      <c r="H195" s="769"/>
      <c r="I195" s="769"/>
      <c r="J195" s="769"/>
      <c r="K195" s="769"/>
      <c r="L195" s="141"/>
      <c r="M195" s="72"/>
      <c r="N195" s="72"/>
    </row>
    <row r="196" spans="1:15" s="3" customFormat="1">
      <c r="A196" s="94"/>
      <c r="B196" s="68"/>
      <c r="C196" s="769"/>
      <c r="D196" s="769"/>
      <c r="E196" s="769"/>
      <c r="F196" s="769"/>
      <c r="G196" s="769"/>
      <c r="H196" s="769"/>
      <c r="I196" s="769"/>
      <c r="J196" s="769"/>
      <c r="K196" s="769"/>
      <c r="L196" s="141"/>
      <c r="M196" s="72"/>
      <c r="N196" s="72"/>
    </row>
    <row r="197" spans="1:15" s="3" customFormat="1">
      <c r="A197" s="94"/>
      <c r="B197" s="68"/>
      <c r="C197" s="769"/>
      <c r="D197" s="769"/>
      <c r="E197" s="769"/>
      <c r="F197" s="769"/>
      <c r="G197" s="769"/>
      <c r="H197" s="769"/>
      <c r="I197" s="769"/>
      <c r="J197" s="769"/>
      <c r="K197" s="769"/>
      <c r="L197" s="141"/>
      <c r="M197" s="72"/>
      <c r="N197" s="72"/>
    </row>
    <row r="198" spans="1:15" s="3" customFormat="1">
      <c r="A198" s="94"/>
      <c r="B198" s="68"/>
      <c r="C198" s="769"/>
      <c r="D198" s="769"/>
      <c r="E198" s="769"/>
      <c r="F198" s="769"/>
      <c r="G198" s="769"/>
      <c r="H198" s="769"/>
      <c r="I198" s="769"/>
      <c r="J198" s="769"/>
      <c r="K198" s="769"/>
      <c r="L198" s="141"/>
      <c r="M198" s="72"/>
      <c r="N198" s="72"/>
    </row>
    <row r="199" spans="1:15" s="3" customFormat="1" ht="9" customHeight="1">
      <c r="A199" s="94"/>
      <c r="B199" s="68"/>
      <c r="C199" s="729"/>
      <c r="D199" s="729"/>
      <c r="E199" s="729"/>
      <c r="F199" s="729"/>
      <c r="G199" s="729"/>
      <c r="H199" s="729"/>
      <c r="I199" s="729"/>
      <c r="J199" s="729"/>
      <c r="K199" s="729"/>
      <c r="L199" s="141"/>
      <c r="M199" s="72"/>
      <c r="N199" s="72"/>
    </row>
    <row r="200" spans="1:15" s="3" customFormat="1">
      <c r="A200" s="94"/>
      <c r="B200" s="77"/>
      <c r="C200" s="784" t="s">
        <v>215</v>
      </c>
      <c r="D200" s="784"/>
      <c r="E200" s="784"/>
      <c r="F200" s="784"/>
      <c r="G200" s="784"/>
      <c r="H200" s="784"/>
      <c r="I200" s="784"/>
      <c r="J200" s="784"/>
      <c r="K200" s="309" t="s">
        <v>352</v>
      </c>
      <c r="L200" s="738">
        <v>2</v>
      </c>
      <c r="M200" s="739"/>
      <c r="N200" s="310">
        <f>L200*M200</f>
        <v>0</v>
      </c>
      <c r="O200" s="94"/>
    </row>
    <row r="201" spans="1:15" s="117" customFormat="1" ht="25.5">
      <c r="A201" s="116"/>
      <c r="B201" s="142"/>
      <c r="C201" s="133"/>
      <c r="D201" s="115"/>
      <c r="E201" s="134"/>
      <c r="F201" s="134"/>
      <c r="G201" s="134"/>
      <c r="H201" s="134"/>
      <c r="I201" s="134"/>
      <c r="J201" s="134"/>
      <c r="K201" s="134"/>
      <c r="L201" s="116"/>
      <c r="M201" s="116"/>
      <c r="N201" s="116"/>
    </row>
    <row r="202" spans="1:15" s="89" customFormat="1" ht="13.5" thickBot="1">
      <c r="B202" s="109"/>
      <c r="C202" s="794" t="s">
        <v>326</v>
      </c>
      <c r="D202" s="794"/>
      <c r="E202" s="794"/>
      <c r="F202" s="794"/>
      <c r="G202" s="794"/>
      <c r="H202" s="740"/>
      <c r="I202" s="740"/>
      <c r="J202" s="740"/>
      <c r="K202" s="740"/>
      <c r="L202" s="110"/>
      <c r="M202" s="110"/>
      <c r="N202" s="113">
        <f>SUM(N176:N201)</f>
        <v>0</v>
      </c>
    </row>
    <row r="203" spans="1:15" s="2" customFormat="1">
      <c r="A203" s="89"/>
      <c r="B203" s="106"/>
      <c r="C203" s="98"/>
      <c r="D203" s="87"/>
      <c r="E203" s="88"/>
      <c r="F203" s="88"/>
      <c r="G203" s="88"/>
      <c r="H203" s="88"/>
      <c r="I203" s="88"/>
      <c r="J203" s="88"/>
      <c r="K203" s="88"/>
      <c r="L203" s="89"/>
      <c r="M203" s="89"/>
      <c r="N203" s="89"/>
    </row>
    <row r="204" spans="1:15" s="225" customFormat="1" ht="11.1" customHeight="1">
      <c r="A204" s="306"/>
      <c r="B204" s="306"/>
      <c r="C204" s="306"/>
      <c r="D204" s="306"/>
      <c r="E204" s="306"/>
      <c r="F204" s="306"/>
      <c r="G204" s="306"/>
      <c r="H204" s="306"/>
      <c r="I204" s="306"/>
      <c r="J204" s="306"/>
      <c r="K204" s="306"/>
      <c r="L204" s="306"/>
      <c r="M204" s="306"/>
      <c r="N204" s="306"/>
    </row>
    <row r="205" spans="1:15" s="103" customFormat="1" ht="12" customHeight="1">
      <c r="A205" s="68"/>
      <c r="B205" s="68"/>
      <c r="C205" s="294"/>
      <c r="D205" s="294"/>
      <c r="E205" s="294"/>
      <c r="F205" s="294"/>
      <c r="G205" s="294"/>
      <c r="H205" s="294"/>
      <c r="I205" s="294"/>
      <c r="J205" s="294"/>
      <c r="K205" s="294"/>
      <c r="L205" s="84"/>
      <c r="M205" s="84"/>
      <c r="N205" s="84"/>
    </row>
    <row r="206" spans="1:15" s="104" customFormat="1" ht="16.5">
      <c r="A206" s="782">
        <v>5</v>
      </c>
      <c r="B206" s="783"/>
      <c r="C206" s="786" t="s">
        <v>363</v>
      </c>
      <c r="D206" s="786"/>
      <c r="E206" s="786"/>
      <c r="F206" s="786"/>
      <c r="G206" s="786"/>
      <c r="H206" s="786"/>
      <c r="I206" s="786"/>
      <c r="J206" s="786"/>
      <c r="K206" s="786"/>
      <c r="L206" s="83"/>
      <c r="M206" s="83"/>
      <c r="N206" s="83"/>
    </row>
    <row r="207" spans="1:15" s="103" customFormat="1" ht="16.5" customHeight="1">
      <c r="B207" s="151"/>
      <c r="C207" s="294"/>
      <c r="D207" s="294"/>
      <c r="E207" s="294"/>
      <c r="F207" s="294"/>
      <c r="G207" s="294"/>
      <c r="H207" s="294"/>
      <c r="I207" s="294"/>
      <c r="J207" s="294"/>
      <c r="K207" s="294"/>
      <c r="L207" s="84"/>
      <c r="M207" s="84"/>
      <c r="N207" s="84"/>
    </row>
    <row r="208" spans="1:15" s="103" customFormat="1" ht="16.5" customHeight="1">
      <c r="B208" s="151"/>
      <c r="C208" s="801" t="s">
        <v>360</v>
      </c>
      <c r="D208" s="801"/>
      <c r="E208" s="801"/>
      <c r="F208" s="801"/>
      <c r="G208" s="801"/>
      <c r="H208" s="801"/>
      <c r="I208" s="801"/>
      <c r="J208" s="801"/>
      <c r="K208" s="801"/>
      <c r="L208" s="84"/>
      <c r="M208" s="84"/>
      <c r="N208" s="84"/>
    </row>
    <row r="209" spans="1:14" s="103" customFormat="1" ht="12.75" customHeight="1">
      <c r="B209" s="68"/>
      <c r="C209" s="801" t="s">
        <v>433</v>
      </c>
      <c r="D209" s="801"/>
      <c r="E209" s="801"/>
      <c r="F209" s="801"/>
      <c r="G209" s="801"/>
      <c r="H209" s="801"/>
      <c r="I209" s="801"/>
      <c r="J209" s="801"/>
      <c r="K209" s="801"/>
      <c r="L209" s="84"/>
      <c r="M209" s="84"/>
      <c r="N209" s="84"/>
    </row>
    <row r="210" spans="1:14" s="103" customFormat="1">
      <c r="B210" s="68"/>
      <c r="C210" s="801"/>
      <c r="D210" s="801"/>
      <c r="E210" s="801"/>
      <c r="F210" s="801"/>
      <c r="G210" s="801"/>
      <c r="H210" s="801"/>
      <c r="I210" s="801"/>
      <c r="J210" s="801"/>
      <c r="K210" s="801"/>
      <c r="L210" s="84"/>
      <c r="M210" s="84"/>
      <c r="N210" s="84"/>
    </row>
    <row r="211" spans="1:14" s="103" customFormat="1" ht="16.5">
      <c r="A211" s="220"/>
      <c r="B211" s="221"/>
      <c r="C211" s="801"/>
      <c r="D211" s="801"/>
      <c r="E211" s="801"/>
      <c r="F211" s="801"/>
      <c r="G211" s="801"/>
      <c r="H211" s="801"/>
      <c r="I211" s="801"/>
      <c r="J211" s="801"/>
      <c r="K211" s="801"/>
      <c r="L211" s="84"/>
      <c r="M211" s="84"/>
      <c r="N211" s="84"/>
    </row>
    <row r="212" spans="1:14" s="103" customFormat="1">
      <c r="B212" s="68"/>
      <c r="C212" s="801"/>
      <c r="D212" s="801"/>
      <c r="E212" s="801"/>
      <c r="F212" s="801"/>
      <c r="G212" s="801"/>
      <c r="H212" s="801"/>
      <c r="I212" s="801"/>
      <c r="J212" s="801"/>
      <c r="K212" s="801"/>
      <c r="L212" s="84"/>
      <c r="M212" s="84"/>
      <c r="N212" s="84"/>
    </row>
    <row r="213" spans="1:14" s="103" customFormat="1">
      <c r="B213" s="68"/>
      <c r="C213" s="801"/>
      <c r="D213" s="801"/>
      <c r="E213" s="801"/>
      <c r="F213" s="801"/>
      <c r="G213" s="801"/>
      <c r="H213" s="801"/>
      <c r="I213" s="801"/>
      <c r="J213" s="801"/>
      <c r="K213" s="801"/>
      <c r="L213" s="84"/>
      <c r="M213" s="84"/>
      <c r="N213" s="84"/>
    </row>
    <row r="214" spans="1:14" s="103" customFormat="1">
      <c r="B214" s="68"/>
      <c r="C214" s="801"/>
      <c r="D214" s="801"/>
      <c r="E214" s="801"/>
      <c r="F214" s="801"/>
      <c r="G214" s="801"/>
      <c r="H214" s="801"/>
      <c r="I214" s="801"/>
      <c r="J214" s="801"/>
      <c r="K214" s="801"/>
      <c r="L214" s="84"/>
      <c r="M214" s="84"/>
      <c r="N214" s="84"/>
    </row>
    <row r="215" spans="1:14" s="103" customFormat="1" ht="12.75" customHeight="1">
      <c r="B215" s="68"/>
      <c r="C215" s="802" t="s">
        <v>362</v>
      </c>
      <c r="D215" s="802"/>
      <c r="E215" s="802"/>
      <c r="F215" s="802"/>
      <c r="G215" s="802"/>
      <c r="H215" s="802"/>
      <c r="I215" s="802"/>
      <c r="J215" s="802"/>
      <c r="K215" s="802"/>
      <c r="L215" s="84"/>
      <c r="M215" s="84"/>
      <c r="N215" s="84"/>
    </row>
    <row r="216" spans="1:14" s="103" customFormat="1">
      <c r="B216" s="68"/>
      <c r="C216" s="802"/>
      <c r="D216" s="802"/>
      <c r="E216" s="802"/>
      <c r="F216" s="802"/>
      <c r="G216" s="802"/>
      <c r="H216" s="802"/>
      <c r="I216" s="802"/>
      <c r="J216" s="802"/>
      <c r="K216" s="802"/>
      <c r="L216" s="84"/>
      <c r="M216" s="84"/>
      <c r="N216" s="84"/>
    </row>
    <row r="217" spans="1:14" s="103" customFormat="1" ht="11.25" customHeight="1">
      <c r="A217" s="116"/>
      <c r="B217" s="68"/>
      <c r="C217" s="802"/>
      <c r="D217" s="802"/>
      <c r="E217" s="802"/>
      <c r="F217" s="802"/>
      <c r="G217" s="802"/>
      <c r="H217" s="802"/>
      <c r="I217" s="802"/>
      <c r="J217" s="802"/>
      <c r="K217" s="802"/>
      <c r="L217" s="84"/>
      <c r="M217" s="84"/>
      <c r="N217" s="84"/>
    </row>
    <row r="218" spans="1:14" s="103" customFormat="1" ht="12.75" customHeight="1">
      <c r="A218" s="187"/>
      <c r="B218" s="68"/>
      <c r="C218" s="804" t="s">
        <v>364</v>
      </c>
      <c r="D218" s="804"/>
      <c r="E218" s="804"/>
      <c r="F218" s="804"/>
      <c r="G218" s="804"/>
      <c r="H218" s="804"/>
      <c r="I218" s="804"/>
      <c r="J218" s="804"/>
      <c r="K218" s="804"/>
      <c r="L218" s="84"/>
      <c r="M218" s="84"/>
      <c r="N218" s="84"/>
    </row>
    <row r="219" spans="1:14" s="227" customFormat="1" ht="13.5">
      <c r="A219" s="292"/>
      <c r="B219" s="226"/>
      <c r="C219" s="804"/>
      <c r="D219" s="804"/>
      <c r="E219" s="804"/>
      <c r="F219" s="804"/>
      <c r="G219" s="804"/>
      <c r="H219" s="804"/>
      <c r="I219" s="804"/>
      <c r="J219" s="804"/>
      <c r="K219" s="804"/>
      <c r="L219" s="84"/>
      <c r="M219" s="84"/>
      <c r="N219" s="84"/>
    </row>
    <row r="220" spans="1:14" s="103" customFormat="1">
      <c r="A220" s="94"/>
      <c r="B220" s="131"/>
      <c r="C220" s="804"/>
      <c r="D220" s="804"/>
      <c r="E220" s="804"/>
      <c r="F220" s="804"/>
      <c r="G220" s="804"/>
      <c r="H220" s="804"/>
      <c r="I220" s="804"/>
      <c r="J220" s="804"/>
      <c r="K220" s="804"/>
      <c r="L220" s="84"/>
      <c r="M220" s="84"/>
      <c r="N220" s="84"/>
    </row>
    <row r="221" spans="1:14" s="103" customFormat="1" ht="16.5">
      <c r="A221" s="220"/>
      <c r="B221" s="221"/>
      <c r="C221" s="804"/>
      <c r="D221" s="804"/>
      <c r="E221" s="804"/>
      <c r="F221" s="804"/>
      <c r="G221" s="804"/>
      <c r="H221" s="804"/>
      <c r="I221" s="804"/>
      <c r="J221" s="804"/>
      <c r="K221" s="804"/>
      <c r="L221" s="84"/>
      <c r="M221" s="84"/>
      <c r="N221" s="84"/>
    </row>
    <row r="222" spans="1:14" s="94" customFormat="1" ht="12.75" customHeight="1">
      <c r="B222" s="154"/>
      <c r="C222" s="769" t="s">
        <v>41</v>
      </c>
      <c r="D222" s="769"/>
      <c r="E222" s="769"/>
      <c r="F222" s="769"/>
      <c r="G222" s="769"/>
      <c r="H222" s="769"/>
      <c r="I222" s="769"/>
      <c r="J222" s="769"/>
      <c r="K222" s="769"/>
      <c r="L222" s="72"/>
      <c r="M222" s="72"/>
      <c r="N222" s="72"/>
    </row>
    <row r="223" spans="1:14" s="94" customFormat="1">
      <c r="A223" s="103"/>
      <c r="B223" s="130"/>
      <c r="C223" s="769"/>
      <c r="D223" s="769"/>
      <c r="E223" s="769"/>
      <c r="F223" s="769"/>
      <c r="G223" s="769"/>
      <c r="H223" s="769"/>
      <c r="I223" s="769"/>
      <c r="J223" s="769"/>
      <c r="K223" s="769"/>
      <c r="L223" s="72"/>
      <c r="M223" s="72"/>
      <c r="N223" s="72"/>
    </row>
    <row r="224" spans="1:14" s="94" customFormat="1">
      <c r="A224" s="103"/>
      <c r="B224" s="130"/>
      <c r="C224" s="769"/>
      <c r="D224" s="769"/>
      <c r="E224" s="769"/>
      <c r="F224" s="769"/>
      <c r="G224" s="769"/>
      <c r="H224" s="769"/>
      <c r="I224" s="769"/>
      <c r="J224" s="769"/>
      <c r="K224" s="769"/>
      <c r="L224" s="72"/>
      <c r="M224" s="72"/>
      <c r="N224" s="72"/>
    </row>
    <row r="225" spans="1:15" s="94" customFormat="1">
      <c r="A225" s="103"/>
      <c r="B225" s="130"/>
      <c r="C225" s="769"/>
      <c r="D225" s="769"/>
      <c r="E225" s="769"/>
      <c r="F225" s="769"/>
      <c r="G225" s="769"/>
      <c r="H225" s="769"/>
      <c r="I225" s="769"/>
      <c r="J225" s="769"/>
      <c r="K225" s="769"/>
      <c r="L225" s="72"/>
      <c r="M225" s="72"/>
      <c r="N225" s="72"/>
    </row>
    <row r="226" spans="1:15" s="94" customFormat="1">
      <c r="A226" s="103"/>
      <c r="B226" s="130"/>
      <c r="C226" s="769"/>
      <c r="D226" s="769"/>
      <c r="E226" s="769"/>
      <c r="F226" s="769"/>
      <c r="G226" s="769"/>
      <c r="H226" s="769"/>
      <c r="I226" s="769"/>
      <c r="J226" s="769"/>
      <c r="K226" s="769"/>
      <c r="L226" s="72"/>
      <c r="M226" s="72"/>
      <c r="N226" s="72"/>
    </row>
    <row r="227" spans="1:15" s="103" customFormat="1">
      <c r="B227" s="130"/>
      <c r="C227" s="741"/>
      <c r="D227" s="741"/>
      <c r="E227" s="741"/>
      <c r="F227" s="741"/>
      <c r="G227" s="741"/>
      <c r="H227" s="741"/>
      <c r="I227" s="741"/>
      <c r="J227" s="741"/>
      <c r="K227" s="741"/>
      <c r="L227" s="84"/>
      <c r="M227" s="84"/>
      <c r="N227" s="84"/>
    </row>
    <row r="228" spans="1:15" s="103" customFormat="1" ht="16.5" customHeight="1">
      <c r="B228" s="130"/>
      <c r="C228" s="294"/>
      <c r="D228" s="294"/>
      <c r="E228" s="294"/>
      <c r="F228" s="294"/>
      <c r="G228" s="294"/>
      <c r="H228" s="294"/>
      <c r="I228" s="294"/>
      <c r="J228" s="294"/>
      <c r="K228" s="294"/>
      <c r="L228" s="84"/>
      <c r="M228" s="84"/>
      <c r="N228" s="84"/>
    </row>
    <row r="229" spans="1:15" s="187" customFormat="1" ht="12" customHeight="1">
      <c r="A229" s="103"/>
      <c r="B229" s="130"/>
      <c r="C229" s="771" t="s">
        <v>363</v>
      </c>
      <c r="D229" s="771"/>
      <c r="E229" s="771"/>
      <c r="F229" s="771"/>
      <c r="G229" s="771"/>
      <c r="H229" s="771"/>
      <c r="I229" s="771"/>
      <c r="J229" s="771"/>
      <c r="K229" s="771"/>
      <c r="L229" s="74"/>
      <c r="M229" s="74"/>
      <c r="N229" s="74"/>
      <c r="O229" s="203"/>
    </row>
    <row r="230" spans="1:15" s="103" customFormat="1" ht="12" customHeight="1">
      <c r="B230" s="130"/>
      <c r="C230" s="97"/>
      <c r="D230" s="294"/>
      <c r="E230" s="294"/>
      <c r="F230" s="294"/>
      <c r="G230" s="294"/>
      <c r="H230" s="294"/>
      <c r="I230" s="294"/>
      <c r="J230" s="294"/>
      <c r="K230" s="294"/>
      <c r="L230" s="84"/>
      <c r="M230" s="84"/>
      <c r="N230" s="84"/>
    </row>
    <row r="231" spans="1:15" s="94" customFormat="1" ht="16.5">
      <c r="A231" s="223" t="s">
        <v>398</v>
      </c>
      <c r="B231" s="224" t="s">
        <v>394</v>
      </c>
      <c r="C231" s="769" t="s">
        <v>432</v>
      </c>
      <c r="D231" s="769"/>
      <c r="E231" s="769"/>
      <c r="F231" s="769"/>
      <c r="G231" s="769"/>
      <c r="H231" s="769"/>
      <c r="I231" s="769"/>
      <c r="J231" s="769"/>
      <c r="K231" s="769"/>
      <c r="L231" s="72"/>
      <c r="M231" s="72"/>
      <c r="N231" s="72"/>
    </row>
    <row r="232" spans="1:15" s="94" customFormat="1" ht="16.5">
      <c r="A232" s="220"/>
      <c r="B232" s="221"/>
      <c r="C232" s="769"/>
      <c r="D232" s="769"/>
      <c r="E232" s="769"/>
      <c r="F232" s="769"/>
      <c r="G232" s="769"/>
      <c r="H232" s="769"/>
      <c r="I232" s="769"/>
      <c r="J232" s="769"/>
      <c r="K232" s="769"/>
      <c r="L232" s="72"/>
      <c r="M232" s="72"/>
      <c r="N232" s="72"/>
    </row>
    <row r="233" spans="1:15" s="190" customFormat="1" ht="12.75" customHeight="1">
      <c r="A233" s="187"/>
      <c r="B233" s="132"/>
      <c r="C233" s="769"/>
      <c r="D233" s="769"/>
      <c r="E233" s="769"/>
      <c r="F233" s="769"/>
      <c r="G233" s="769"/>
      <c r="H233" s="769"/>
      <c r="I233" s="769"/>
      <c r="J233" s="769"/>
      <c r="K233" s="769"/>
      <c r="L233" s="72"/>
      <c r="M233" s="72"/>
      <c r="N233" s="72"/>
    </row>
    <row r="234" spans="1:15" s="190" customFormat="1">
      <c r="A234" s="103"/>
      <c r="B234" s="130"/>
      <c r="C234" s="769"/>
      <c r="D234" s="769"/>
      <c r="E234" s="769"/>
      <c r="F234" s="769"/>
      <c r="G234" s="769"/>
      <c r="H234" s="769"/>
      <c r="I234" s="769"/>
      <c r="J234" s="769"/>
      <c r="K234" s="769"/>
      <c r="L234" s="72"/>
      <c r="M234" s="72"/>
      <c r="N234" s="72"/>
    </row>
    <row r="235" spans="1:15" s="190" customFormat="1" ht="12.75" customHeight="1">
      <c r="A235" s="220"/>
      <c r="B235" s="221"/>
      <c r="C235" s="769"/>
      <c r="D235" s="769"/>
      <c r="E235" s="769"/>
      <c r="F235" s="769"/>
      <c r="G235" s="769"/>
      <c r="H235" s="769"/>
      <c r="I235" s="769"/>
      <c r="J235" s="769"/>
      <c r="K235" s="769"/>
      <c r="L235" s="72"/>
      <c r="M235" s="72"/>
      <c r="N235" s="72"/>
    </row>
    <row r="236" spans="1:15" s="190" customFormat="1">
      <c r="A236" s="94"/>
      <c r="B236" s="291"/>
      <c r="C236" s="769"/>
      <c r="D236" s="769"/>
      <c r="E236" s="769"/>
      <c r="F236" s="769"/>
      <c r="G236" s="769"/>
      <c r="H236" s="769"/>
      <c r="I236" s="769"/>
      <c r="J236" s="769"/>
      <c r="K236" s="769"/>
      <c r="L236" s="72"/>
      <c r="M236" s="72"/>
      <c r="N236" s="72"/>
    </row>
    <row r="237" spans="1:15" s="190" customFormat="1">
      <c r="A237" s="94"/>
      <c r="B237" s="130"/>
      <c r="C237" s="769"/>
      <c r="D237" s="769"/>
      <c r="E237" s="769"/>
      <c r="F237" s="769"/>
      <c r="G237" s="769"/>
      <c r="H237" s="769"/>
      <c r="I237" s="769"/>
      <c r="J237" s="769"/>
      <c r="K237" s="769"/>
      <c r="L237" s="72"/>
      <c r="M237" s="72"/>
      <c r="N237" s="72"/>
    </row>
    <row r="238" spans="1:15" s="190" customFormat="1" ht="12.75" customHeight="1">
      <c r="A238" s="94"/>
      <c r="B238" s="130"/>
      <c r="C238" s="769"/>
      <c r="D238" s="769"/>
      <c r="E238" s="769"/>
      <c r="F238" s="769"/>
      <c r="G238" s="769"/>
      <c r="H238" s="769"/>
      <c r="I238" s="769"/>
      <c r="J238" s="769"/>
      <c r="K238" s="769"/>
      <c r="L238" s="72"/>
      <c r="M238" s="72"/>
      <c r="N238" s="72"/>
    </row>
    <row r="239" spans="1:15" s="190" customFormat="1">
      <c r="B239" s="281"/>
      <c r="C239" s="769"/>
      <c r="D239" s="769"/>
      <c r="E239" s="769"/>
      <c r="F239" s="769"/>
      <c r="G239" s="769"/>
      <c r="H239" s="769"/>
      <c r="I239" s="769"/>
      <c r="J239" s="769"/>
      <c r="K239" s="769"/>
      <c r="L239" s="112"/>
      <c r="M239" s="112"/>
      <c r="N239" s="112"/>
    </row>
    <row r="240" spans="1:15" s="190" customFormat="1">
      <c r="B240" s="281"/>
      <c r="C240" s="769"/>
      <c r="D240" s="769"/>
      <c r="E240" s="769"/>
      <c r="F240" s="769"/>
      <c r="G240" s="769"/>
      <c r="H240" s="769"/>
      <c r="I240" s="769"/>
      <c r="J240" s="769"/>
      <c r="K240" s="769"/>
      <c r="L240" s="112"/>
      <c r="M240" s="112"/>
      <c r="N240" s="112"/>
    </row>
    <row r="241" spans="1:21" s="94" customFormat="1" ht="12.75" customHeight="1">
      <c r="B241" s="114"/>
      <c r="C241" s="769"/>
      <c r="D241" s="769"/>
      <c r="E241" s="769"/>
      <c r="F241" s="769"/>
      <c r="G241" s="769"/>
      <c r="H241" s="769"/>
      <c r="I241" s="769"/>
      <c r="J241" s="769"/>
      <c r="K241" s="769"/>
      <c r="L241" s="112"/>
      <c r="M241" s="112"/>
      <c r="N241" s="112"/>
    </row>
    <row r="242" spans="1:21" s="89" customFormat="1" ht="12" customHeight="1">
      <c r="B242" s="78"/>
      <c r="C242" s="803" t="s">
        <v>361</v>
      </c>
      <c r="D242" s="803"/>
      <c r="E242" s="803"/>
      <c r="F242" s="803"/>
      <c r="G242" s="803"/>
      <c r="H242" s="803"/>
      <c r="I242" s="803"/>
      <c r="J242" s="803"/>
      <c r="K242" s="803"/>
      <c r="L242" s="75"/>
      <c r="M242" s="75"/>
      <c r="N242" s="75"/>
      <c r="O242" s="94"/>
    </row>
    <row r="243" spans="1:21" s="190" customFormat="1" ht="12.75" customHeight="1">
      <c r="B243" s="78"/>
      <c r="C243" s="295"/>
      <c r="D243" s="295"/>
      <c r="E243" s="295"/>
      <c r="F243" s="295"/>
      <c r="G243" s="295"/>
      <c r="H243" s="295"/>
      <c r="I243" s="295"/>
      <c r="J243" s="295"/>
      <c r="K243" s="295"/>
      <c r="L243" s="75"/>
      <c r="M243" s="75"/>
      <c r="N243" s="75"/>
    </row>
    <row r="244" spans="1:21" s="190" customFormat="1">
      <c r="B244" s="76"/>
      <c r="C244" s="805" t="s">
        <v>40</v>
      </c>
      <c r="D244" s="805"/>
      <c r="E244" s="805"/>
      <c r="F244" s="805"/>
      <c r="G244" s="805"/>
      <c r="H244" s="805"/>
      <c r="I244" s="805"/>
      <c r="J244" s="805"/>
      <c r="K244" s="309" t="s">
        <v>323</v>
      </c>
      <c r="L244" s="738">
        <v>1</v>
      </c>
      <c r="M244" s="739"/>
      <c r="N244" s="310">
        <f>L244*M244</f>
        <v>0</v>
      </c>
    </row>
    <row r="245" spans="1:21" s="190" customFormat="1" ht="25.5">
      <c r="B245" s="142"/>
      <c r="C245" s="133"/>
      <c r="D245" s="115"/>
      <c r="E245" s="134"/>
      <c r="F245" s="134"/>
      <c r="G245" s="134"/>
      <c r="H245" s="134"/>
      <c r="I245" s="134"/>
      <c r="J245" s="134"/>
      <c r="K245" s="134"/>
      <c r="L245" s="118"/>
      <c r="M245" s="116"/>
      <c r="N245" s="116"/>
    </row>
    <row r="246" spans="1:21" s="89" customFormat="1" ht="13.5" thickBot="1">
      <c r="B246" s="109"/>
      <c r="C246" s="794" t="s">
        <v>363</v>
      </c>
      <c r="D246" s="794"/>
      <c r="E246" s="794"/>
      <c r="F246" s="794"/>
      <c r="G246" s="794"/>
      <c r="H246" s="740"/>
      <c r="I246" s="740"/>
      <c r="J246" s="740"/>
      <c r="K246" s="740"/>
      <c r="L246" s="110"/>
      <c r="M246" s="110"/>
      <c r="N246" s="113">
        <f>SUM(N229:N245)</f>
        <v>0</v>
      </c>
      <c r="O246" s="94"/>
      <c r="P246" s="94"/>
      <c r="Q246" s="94"/>
      <c r="R246" s="94"/>
      <c r="S246" s="94"/>
      <c r="T246" s="222"/>
      <c r="U246" s="94"/>
    </row>
    <row r="247" spans="1:21" s="89" customFormat="1">
      <c r="B247" s="108"/>
      <c r="C247" s="101"/>
      <c r="D247" s="95"/>
      <c r="E247" s="96"/>
      <c r="F247" s="96"/>
      <c r="G247" s="96"/>
      <c r="H247" s="96"/>
      <c r="I247" s="96"/>
      <c r="J247" s="96"/>
      <c r="K247" s="96"/>
      <c r="O247" s="94"/>
    </row>
    <row r="248" spans="1:21" s="225" customFormat="1" ht="11.1" customHeight="1">
      <c r="A248" s="306"/>
      <c r="B248" s="306"/>
      <c r="C248" s="306"/>
      <c r="D248" s="306"/>
      <c r="E248" s="306"/>
      <c r="F248" s="306"/>
      <c r="G248" s="306"/>
      <c r="H248" s="306"/>
      <c r="I248" s="306"/>
      <c r="J248" s="306"/>
      <c r="K248" s="306"/>
      <c r="L248" s="306"/>
      <c r="M248" s="306"/>
      <c r="N248" s="306"/>
    </row>
    <row r="249" spans="1:21" s="225" customFormat="1" ht="11.1" customHeight="1">
      <c r="A249" s="288" t="s">
        <v>388</v>
      </c>
      <c r="B249" s="306"/>
      <c r="C249" s="306"/>
      <c r="D249" s="306"/>
      <c r="E249" s="306"/>
      <c r="F249" s="306"/>
      <c r="G249" s="306"/>
      <c r="H249" s="306"/>
      <c r="I249" s="306"/>
      <c r="J249" s="306"/>
      <c r="K249" s="306"/>
      <c r="L249" s="306"/>
      <c r="M249" s="306"/>
      <c r="N249" s="306"/>
    </row>
    <row r="250" spans="1:21" s="225" customFormat="1" ht="11.1" customHeight="1">
      <c r="A250" s="149"/>
      <c r="B250" s="306"/>
      <c r="C250" s="306"/>
      <c r="D250" s="306"/>
      <c r="E250" s="306"/>
      <c r="F250" s="306"/>
      <c r="G250" s="306"/>
      <c r="H250" s="306"/>
      <c r="I250" s="306"/>
      <c r="J250" s="306"/>
      <c r="K250" s="306"/>
      <c r="L250" s="306"/>
      <c r="M250" s="306"/>
      <c r="N250" s="306"/>
    </row>
    <row r="251" spans="1:21" s="5" customFormat="1" ht="16.5">
      <c r="A251" s="782">
        <v>8</v>
      </c>
      <c r="B251" s="783"/>
      <c r="C251" s="785" t="s">
        <v>344</v>
      </c>
      <c r="D251" s="785"/>
      <c r="E251" s="785"/>
      <c r="F251" s="785"/>
      <c r="G251" s="785"/>
      <c r="H251" s="785"/>
      <c r="I251" s="785"/>
      <c r="J251" s="785"/>
      <c r="K251" s="785"/>
      <c r="L251" s="83"/>
      <c r="M251" s="83"/>
      <c r="N251" s="83"/>
    </row>
    <row r="252" spans="1:21" s="117" customFormat="1" ht="25.5">
      <c r="A252" s="116"/>
      <c r="B252" s="293"/>
      <c r="C252" s="134"/>
      <c r="D252" s="134"/>
      <c r="E252" s="134"/>
      <c r="F252" s="134"/>
      <c r="G252" s="134"/>
      <c r="H252" s="134"/>
      <c r="I252" s="134"/>
      <c r="J252" s="134"/>
      <c r="K252" s="134"/>
      <c r="L252" s="116"/>
      <c r="M252" s="116"/>
      <c r="N252" s="116"/>
    </row>
    <row r="253" spans="1:21" s="184" customFormat="1" ht="12" customHeight="1">
      <c r="A253" s="187"/>
      <c r="B253" s="105"/>
      <c r="C253" s="771" t="s">
        <v>406</v>
      </c>
      <c r="D253" s="771"/>
      <c r="E253" s="771"/>
      <c r="F253" s="771"/>
      <c r="G253" s="771"/>
      <c r="H253" s="732"/>
      <c r="I253" s="732"/>
      <c r="J253" s="732"/>
      <c r="K253" s="732"/>
      <c r="L253" s="74"/>
      <c r="M253" s="74"/>
      <c r="N253" s="74"/>
    </row>
    <row r="254" spans="1:21" s="1" customFormat="1" ht="12" customHeight="1">
      <c r="A254" s="103"/>
      <c r="B254" s="68"/>
      <c r="C254" s="97"/>
      <c r="D254" s="294"/>
      <c r="E254" s="294"/>
      <c r="F254" s="294"/>
      <c r="G254" s="294"/>
      <c r="H254" s="294"/>
      <c r="I254" s="294"/>
      <c r="J254" s="294"/>
      <c r="K254" s="294"/>
      <c r="L254" s="84"/>
      <c r="M254" s="84"/>
      <c r="N254" s="84"/>
    </row>
    <row r="255" spans="1:21" s="3" customFormat="1" ht="12.75" customHeight="1">
      <c r="A255" s="220">
        <v>8</v>
      </c>
      <c r="B255" s="221" t="s">
        <v>394</v>
      </c>
      <c r="C255" s="769" t="s">
        <v>38</v>
      </c>
      <c r="D255" s="769"/>
      <c r="E255" s="769"/>
      <c r="F255" s="769"/>
      <c r="G255" s="769"/>
      <c r="H255" s="769"/>
      <c r="I255" s="769"/>
      <c r="J255" s="769"/>
      <c r="K255" s="769"/>
      <c r="L255" s="72"/>
      <c r="M255" s="72"/>
      <c r="N255" s="72"/>
    </row>
    <row r="256" spans="1:21" s="3" customFormat="1" ht="12.75" customHeight="1">
      <c r="A256" s="220"/>
      <c r="B256" s="221"/>
      <c r="C256" s="769"/>
      <c r="D256" s="769"/>
      <c r="E256" s="769"/>
      <c r="F256" s="769"/>
      <c r="G256" s="769"/>
      <c r="H256" s="769"/>
      <c r="I256" s="769"/>
      <c r="J256" s="769"/>
      <c r="K256" s="769"/>
      <c r="L256" s="72"/>
      <c r="M256" s="72"/>
      <c r="N256" s="72"/>
    </row>
    <row r="257" spans="1:15" s="3" customFormat="1">
      <c r="A257" s="94"/>
      <c r="B257" s="68"/>
      <c r="C257" s="769"/>
      <c r="D257" s="769"/>
      <c r="E257" s="769"/>
      <c r="F257" s="769"/>
      <c r="G257" s="769"/>
      <c r="H257" s="769"/>
      <c r="I257" s="769"/>
      <c r="J257" s="769"/>
      <c r="K257" s="769"/>
      <c r="L257" s="72"/>
      <c r="M257" s="72"/>
      <c r="N257" s="72"/>
    </row>
    <row r="258" spans="1:15" s="2" customFormat="1" collapsed="1">
      <c r="A258" s="89"/>
      <c r="B258" s="68"/>
      <c r="C258" s="295"/>
      <c r="D258" s="295"/>
      <c r="E258" s="295"/>
      <c r="F258" s="295"/>
      <c r="G258" s="295"/>
      <c r="H258" s="295"/>
      <c r="I258" s="295"/>
      <c r="J258" s="295"/>
      <c r="K258" s="295"/>
      <c r="L258" s="75"/>
      <c r="M258" s="75"/>
      <c r="N258" s="75"/>
    </row>
    <row r="259" spans="1:15" s="3" customFormat="1">
      <c r="A259" s="94"/>
      <c r="B259" s="68"/>
      <c r="C259" s="791" t="s">
        <v>405</v>
      </c>
      <c r="D259" s="791"/>
      <c r="E259" s="791"/>
      <c r="F259" s="791"/>
      <c r="G259" s="791"/>
      <c r="H259" s="791"/>
      <c r="I259" s="791"/>
      <c r="J259" s="791"/>
      <c r="K259" s="506" t="s">
        <v>352</v>
      </c>
      <c r="L259" s="303">
        <v>1</v>
      </c>
      <c r="M259" s="304"/>
      <c r="N259" s="305">
        <f>L259*M259</f>
        <v>0</v>
      </c>
      <c r="O259" s="94"/>
    </row>
    <row r="260" spans="1:15" s="117" customFormat="1" ht="25.5">
      <c r="A260" s="116"/>
      <c r="B260" s="293"/>
      <c r="C260" s="134"/>
      <c r="D260" s="134"/>
      <c r="E260" s="134"/>
      <c r="F260" s="134"/>
      <c r="G260" s="134"/>
      <c r="H260" s="134"/>
      <c r="I260" s="134"/>
      <c r="J260" s="134"/>
      <c r="K260" s="134"/>
      <c r="L260" s="116"/>
      <c r="M260" s="116"/>
      <c r="N260" s="116"/>
    </row>
    <row r="261" spans="1:15" s="184" customFormat="1" ht="12" customHeight="1">
      <c r="A261" s="187"/>
      <c r="B261" s="105"/>
      <c r="C261" s="771" t="s">
        <v>10</v>
      </c>
      <c r="D261" s="771"/>
      <c r="E261" s="771"/>
      <c r="F261" s="771"/>
      <c r="G261" s="771"/>
      <c r="H261" s="732"/>
      <c r="I261" s="732"/>
      <c r="J261" s="732"/>
      <c r="K261" s="732"/>
      <c r="L261" s="74"/>
      <c r="M261" s="74"/>
      <c r="N261" s="74"/>
    </row>
    <row r="262" spans="1:15" s="1" customFormat="1" ht="12" customHeight="1">
      <c r="A262" s="103"/>
      <c r="B262" s="68"/>
      <c r="C262" s="97"/>
      <c r="D262" s="294"/>
      <c r="E262" s="294"/>
      <c r="F262" s="294"/>
      <c r="G262" s="294"/>
      <c r="H262" s="294"/>
      <c r="I262" s="294"/>
      <c r="J262" s="294"/>
      <c r="K262" s="294"/>
      <c r="L262" s="84"/>
      <c r="M262" s="84"/>
      <c r="N262" s="84"/>
    </row>
    <row r="263" spans="1:15" s="3" customFormat="1" ht="12.75" customHeight="1">
      <c r="A263" s="220">
        <v>8</v>
      </c>
      <c r="B263" s="221" t="s">
        <v>395</v>
      </c>
      <c r="C263" s="769" t="s">
        <v>11</v>
      </c>
      <c r="D263" s="769"/>
      <c r="E263" s="769"/>
      <c r="F263" s="769"/>
      <c r="G263" s="769"/>
      <c r="H263" s="769"/>
      <c r="I263" s="769"/>
      <c r="J263" s="769"/>
      <c r="K263" s="769"/>
      <c r="L263" s="72"/>
      <c r="M263" s="72"/>
      <c r="N263" s="72"/>
    </row>
    <row r="264" spans="1:15" s="3" customFormat="1" ht="12.75" customHeight="1">
      <c r="A264" s="220"/>
      <c r="B264" s="221"/>
      <c r="C264" s="769"/>
      <c r="D264" s="769"/>
      <c r="E264" s="769"/>
      <c r="F264" s="769"/>
      <c r="G264" s="769"/>
      <c r="H264" s="769"/>
      <c r="I264" s="769"/>
      <c r="J264" s="769"/>
      <c r="K264" s="769"/>
      <c r="L264" s="72"/>
      <c r="M264" s="72"/>
      <c r="N264" s="72"/>
    </row>
    <row r="265" spans="1:15" s="2" customFormat="1" collapsed="1">
      <c r="A265" s="89"/>
      <c r="B265" s="68"/>
      <c r="C265" s="295"/>
      <c r="D265" s="295"/>
      <c r="E265" s="295"/>
      <c r="F265" s="295"/>
      <c r="G265" s="295"/>
      <c r="H265" s="295"/>
      <c r="I265" s="295"/>
      <c r="J265" s="295"/>
      <c r="K265" s="295"/>
      <c r="L265" s="75"/>
      <c r="M265" s="75"/>
      <c r="N265" s="75"/>
    </row>
    <row r="266" spans="1:15" s="3" customFormat="1">
      <c r="A266" s="94"/>
      <c r="B266" s="68"/>
      <c r="C266" s="791" t="s">
        <v>12</v>
      </c>
      <c r="D266" s="791"/>
      <c r="E266" s="791"/>
      <c r="F266" s="791"/>
      <c r="G266" s="791"/>
      <c r="H266" s="791"/>
      <c r="I266" s="791"/>
      <c r="J266" s="791"/>
      <c r="K266" s="506" t="s">
        <v>352</v>
      </c>
      <c r="L266" s="303">
        <v>4</v>
      </c>
      <c r="M266" s="304"/>
      <c r="N266" s="305">
        <f>L266*M266</f>
        <v>0</v>
      </c>
      <c r="O266" s="94"/>
    </row>
    <row r="267" spans="1:15" s="117" customFormat="1" ht="25.5">
      <c r="A267" s="116"/>
      <c r="B267" s="293"/>
      <c r="C267" s="134"/>
      <c r="D267" s="134"/>
      <c r="E267" s="134"/>
      <c r="F267" s="134"/>
      <c r="G267" s="134"/>
      <c r="H267" s="134"/>
      <c r="I267" s="134"/>
      <c r="J267" s="134"/>
      <c r="K267" s="134"/>
      <c r="L267" s="116"/>
      <c r="M267" s="116"/>
      <c r="N267" s="116"/>
    </row>
    <row r="268" spans="1:15" s="185" customFormat="1" ht="21.75" customHeight="1" thickBot="1">
      <c r="A268" s="189"/>
      <c r="B268" s="107"/>
      <c r="C268" s="768" t="s">
        <v>344</v>
      </c>
      <c r="D268" s="768"/>
      <c r="E268" s="768"/>
      <c r="F268" s="768"/>
      <c r="G268" s="768"/>
      <c r="H268" s="730"/>
      <c r="I268" s="730"/>
      <c r="J268" s="730"/>
      <c r="K268" s="730"/>
      <c r="L268" s="86"/>
      <c r="M268" s="86"/>
      <c r="N268" s="128">
        <f>SUM(N251:N267)</f>
        <v>0</v>
      </c>
    </row>
    <row r="269" spans="1:15" s="225" customFormat="1">
      <c r="A269" s="306"/>
      <c r="B269" s="306"/>
      <c r="C269" s="306"/>
      <c r="D269" s="306"/>
      <c r="E269" s="306"/>
      <c r="F269" s="306"/>
      <c r="G269" s="306"/>
      <c r="H269" s="306"/>
      <c r="I269" s="306"/>
      <c r="J269" s="306"/>
      <c r="K269" s="306"/>
      <c r="L269" s="306"/>
      <c r="M269" s="306"/>
      <c r="N269" s="306"/>
    </row>
    <row r="270" spans="1:15" s="225" customFormat="1">
      <c r="A270" s="306"/>
      <c r="B270" s="306"/>
      <c r="C270" s="306"/>
      <c r="D270" s="306"/>
      <c r="E270" s="306"/>
      <c r="F270" s="306"/>
      <c r="G270" s="306"/>
      <c r="H270" s="306"/>
      <c r="I270" s="306"/>
      <c r="J270" s="306"/>
      <c r="K270" s="306"/>
      <c r="L270" s="306"/>
      <c r="M270" s="306"/>
      <c r="N270" s="306"/>
    </row>
    <row r="271" spans="1:15" s="225" customFormat="1">
      <c r="A271" s="306"/>
      <c r="B271" s="306"/>
      <c r="C271" s="306"/>
      <c r="D271" s="306"/>
      <c r="E271" s="306"/>
      <c r="F271" s="306"/>
      <c r="G271" s="306"/>
      <c r="H271" s="306"/>
      <c r="I271" s="306"/>
      <c r="J271" s="306"/>
      <c r="K271" s="306"/>
      <c r="L271" s="306"/>
      <c r="M271" s="306"/>
      <c r="N271" s="306"/>
    </row>
    <row r="272" spans="1:15" s="104" customFormat="1" ht="16.5">
      <c r="A272" s="782">
        <v>9</v>
      </c>
      <c r="B272" s="783"/>
      <c r="C272" s="737" t="s">
        <v>17</v>
      </c>
      <c r="D272" s="85"/>
      <c r="E272" s="85"/>
      <c r="F272" s="85"/>
      <c r="G272" s="85"/>
      <c r="H272" s="85"/>
      <c r="I272" s="85"/>
      <c r="J272" s="85"/>
      <c r="K272" s="85"/>
      <c r="L272" s="83"/>
      <c r="M272" s="83"/>
      <c r="N272" s="83"/>
    </row>
    <row r="273" spans="1:16" s="1" customFormat="1" ht="12" customHeight="1">
      <c r="A273" s="103"/>
      <c r="B273" s="130"/>
      <c r="C273" s="294"/>
      <c r="D273" s="294"/>
      <c r="E273" s="294"/>
      <c r="F273" s="294"/>
      <c r="G273" s="294"/>
      <c r="H273" s="294"/>
      <c r="I273" s="294"/>
      <c r="J273" s="294"/>
      <c r="K273" s="294"/>
      <c r="L273" s="84"/>
      <c r="M273" s="84"/>
      <c r="N273" s="84"/>
    </row>
    <row r="274" spans="1:16" s="1" customFormat="1" ht="12" customHeight="1">
      <c r="A274" s="103"/>
      <c r="B274" s="130"/>
      <c r="C274" s="774"/>
      <c r="D274" s="774"/>
      <c r="E274" s="774"/>
      <c r="F274" s="774"/>
      <c r="G274" s="774"/>
      <c r="H274" s="774"/>
      <c r="I274" s="774"/>
      <c r="J274" s="774"/>
      <c r="K274" s="774"/>
      <c r="L274" s="84"/>
      <c r="M274" s="84"/>
      <c r="N274" s="84"/>
    </row>
    <row r="275" spans="1:16" s="1" customFormat="1" ht="12" customHeight="1">
      <c r="A275" s="103"/>
      <c r="B275" s="130"/>
      <c r="C275" s="97"/>
      <c r="D275" s="294"/>
      <c r="E275" s="294"/>
      <c r="F275" s="294"/>
      <c r="G275" s="294"/>
      <c r="H275" s="294"/>
      <c r="I275" s="294"/>
      <c r="J275" s="294"/>
      <c r="K275" s="294"/>
      <c r="L275" s="84"/>
      <c r="M275" s="84"/>
      <c r="N275" s="84"/>
    </row>
    <row r="276" spans="1:16" s="3" customFormat="1" ht="16.5">
      <c r="A276" s="220" t="s">
        <v>18</v>
      </c>
      <c r="B276" s="221" t="s">
        <v>394</v>
      </c>
      <c r="C276" s="769" t="s">
        <v>25</v>
      </c>
      <c r="D276" s="769"/>
      <c r="E276" s="769"/>
      <c r="F276" s="769"/>
      <c r="G276" s="769"/>
      <c r="H276" s="769"/>
      <c r="I276" s="769"/>
      <c r="J276" s="769"/>
      <c r="K276" s="769"/>
      <c r="L276" s="72"/>
      <c r="M276" s="72"/>
      <c r="N276" s="72"/>
    </row>
    <row r="277" spans="1:16" s="3" customFormat="1" ht="16.5">
      <c r="A277" s="220"/>
      <c r="B277" s="221"/>
      <c r="C277" s="769"/>
      <c r="D277" s="769"/>
      <c r="E277" s="769"/>
      <c r="F277" s="769"/>
      <c r="G277" s="769"/>
      <c r="H277" s="769"/>
      <c r="I277" s="769"/>
      <c r="J277" s="769"/>
      <c r="K277" s="769"/>
      <c r="L277" s="72"/>
      <c r="M277" s="72"/>
      <c r="N277" s="72"/>
    </row>
    <row r="278" spans="1:16" s="3" customFormat="1" ht="16.5">
      <c r="A278" s="220"/>
      <c r="B278" s="221"/>
      <c r="C278" s="769"/>
      <c r="D278" s="769"/>
      <c r="E278" s="769"/>
      <c r="F278" s="769"/>
      <c r="G278" s="769"/>
      <c r="H278" s="769"/>
      <c r="I278" s="769"/>
      <c r="J278" s="769"/>
      <c r="K278" s="769"/>
      <c r="L278" s="72"/>
      <c r="M278" s="72"/>
      <c r="N278" s="72"/>
    </row>
    <row r="279" spans="1:16" s="3" customFormat="1">
      <c r="A279" s="94"/>
      <c r="B279" s="130"/>
      <c r="C279" s="769"/>
      <c r="D279" s="769"/>
      <c r="E279" s="769"/>
      <c r="F279" s="769"/>
      <c r="G279" s="769"/>
      <c r="H279" s="769"/>
      <c r="I279" s="769"/>
      <c r="J279" s="769"/>
      <c r="K279" s="769"/>
      <c r="L279" s="72"/>
      <c r="M279" s="72"/>
      <c r="N279" s="72"/>
    </row>
    <row r="280" spans="1:16" s="3" customFormat="1">
      <c r="A280" s="94"/>
      <c r="B280" s="130"/>
      <c r="C280" s="769"/>
      <c r="D280" s="769"/>
      <c r="E280" s="769"/>
      <c r="F280" s="769"/>
      <c r="G280" s="769"/>
      <c r="H280" s="769"/>
      <c r="I280" s="769"/>
      <c r="J280" s="769"/>
      <c r="K280" s="769"/>
      <c r="L280" s="72"/>
      <c r="M280" s="72"/>
      <c r="N280" s="72"/>
    </row>
    <row r="281" spans="1:16" s="3" customFormat="1">
      <c r="A281" s="94"/>
      <c r="B281" s="130"/>
      <c r="C281" s="729"/>
      <c r="D281" s="729"/>
      <c r="E281" s="729"/>
      <c r="F281" s="729"/>
      <c r="G281" s="729"/>
      <c r="H281" s="729"/>
      <c r="I281" s="729"/>
      <c r="J281" s="729"/>
      <c r="K281" s="729"/>
      <c r="L281" s="72"/>
      <c r="M281" s="72"/>
      <c r="N281" s="72"/>
    </row>
    <row r="282" spans="1:16" s="186" customFormat="1" ht="16.5">
      <c r="A282" s="190"/>
      <c r="B282" s="281"/>
      <c r="C282" s="649" t="s">
        <v>357</v>
      </c>
      <c r="D282" s="770" t="s">
        <v>22</v>
      </c>
      <c r="E282" s="770"/>
      <c r="F282" s="770"/>
      <c r="G282" s="770"/>
      <c r="H282" s="770"/>
      <c r="I282" s="770"/>
      <c r="J282" s="770"/>
      <c r="K282" s="650"/>
      <c r="L282" s="654">
        <v>0.1</v>
      </c>
      <c r="M282" s="653"/>
      <c r="N282" s="652">
        <f>SUM(GO_rekapitulacija!F58:F63)*L282</f>
        <v>0</v>
      </c>
      <c r="O282" s="94"/>
      <c r="P282" s="3"/>
    </row>
    <row r="283" spans="1:16" s="3" customFormat="1">
      <c r="A283" s="94"/>
      <c r="B283" s="130"/>
      <c r="C283" s="161"/>
      <c r="D283" s="162"/>
      <c r="E283" s="162"/>
      <c r="F283" s="162"/>
      <c r="G283" s="162"/>
      <c r="H283" s="162"/>
      <c r="I283" s="162"/>
      <c r="J283" s="162"/>
      <c r="K283" s="102"/>
      <c r="L283" s="69"/>
      <c r="M283" s="70"/>
      <c r="N283" s="71"/>
    </row>
    <row r="284" spans="1:16" s="2" customFormat="1">
      <c r="A284" s="89"/>
      <c r="B284" s="282"/>
      <c r="C284" s="98"/>
      <c r="D284" s="87"/>
      <c r="E284" s="88"/>
      <c r="F284" s="88"/>
      <c r="G284" s="88"/>
      <c r="H284" s="88"/>
      <c r="I284" s="88"/>
      <c r="J284" s="88"/>
      <c r="K284" s="88"/>
      <c r="L284" s="89"/>
      <c r="M284" s="89"/>
      <c r="N284" s="89"/>
    </row>
    <row r="285" spans="1:16" s="185" customFormat="1" ht="19.5" customHeight="1" thickBot="1">
      <c r="A285" s="189"/>
      <c r="B285" s="283"/>
      <c r="C285" s="768" t="s">
        <v>17</v>
      </c>
      <c r="D285" s="768"/>
      <c r="E285" s="768"/>
      <c r="F285" s="768"/>
      <c r="G285" s="768"/>
      <c r="H285" s="730"/>
      <c r="I285" s="730"/>
      <c r="J285" s="730"/>
      <c r="K285" s="730"/>
      <c r="L285" s="86"/>
      <c r="M285" s="86"/>
      <c r="N285" s="287">
        <f>SUM(N273:N284)</f>
        <v>0</v>
      </c>
    </row>
    <row r="286" spans="1:16" s="2" customFormat="1">
      <c r="A286" s="89"/>
      <c r="B286" s="282"/>
      <c r="C286" s="98"/>
      <c r="D286" s="87"/>
      <c r="E286" s="88"/>
      <c r="F286" s="88"/>
      <c r="G286" s="88"/>
      <c r="H286" s="88"/>
      <c r="I286" s="88"/>
      <c r="J286" s="88"/>
      <c r="K286" s="88"/>
      <c r="L286" s="89"/>
      <c r="M286" s="89"/>
      <c r="N286" s="89"/>
    </row>
    <row r="287" spans="1:16" s="4" customFormat="1" ht="16.5">
      <c r="A287" s="92"/>
      <c r="B287" s="284"/>
      <c r="C287" s="99"/>
      <c r="D287" s="90"/>
      <c r="E287" s="91"/>
      <c r="F287" s="92"/>
      <c r="G287" s="92"/>
      <c r="H287" s="92"/>
      <c r="I287" s="92"/>
      <c r="J287" s="92"/>
      <c r="K287" s="92"/>
      <c r="L287" s="285"/>
      <c r="M287" s="285"/>
      <c r="N287" s="92"/>
    </row>
    <row r="288" spans="1:16" s="225" customFormat="1">
      <c r="A288" s="306"/>
      <c r="B288" s="306"/>
      <c r="C288" s="306"/>
      <c r="D288" s="306"/>
      <c r="E288" s="306"/>
      <c r="F288" s="306"/>
      <c r="G288" s="306"/>
      <c r="H288" s="306"/>
      <c r="I288" s="306"/>
      <c r="J288" s="306"/>
      <c r="K288" s="306"/>
      <c r="L288" s="306"/>
      <c r="M288" s="306"/>
      <c r="N288" s="306"/>
    </row>
    <row r="464" spans="3:10">
      <c r="C464" s="289"/>
      <c r="D464" s="289"/>
      <c r="E464" s="289"/>
      <c r="F464" s="289"/>
      <c r="G464" s="289"/>
      <c r="H464" s="289"/>
      <c r="I464" s="289"/>
      <c r="J464" s="289"/>
    </row>
  </sheetData>
  <mergeCells count="98">
    <mergeCell ref="C118:K129"/>
    <mergeCell ref="C139:K144"/>
    <mergeCell ref="C132:K132"/>
    <mergeCell ref="C133:D133"/>
    <mergeCell ref="C229:K229"/>
    <mergeCell ref="C47:J47"/>
    <mergeCell ref="C82:K86"/>
    <mergeCell ref="C87:K88"/>
    <mergeCell ref="C89:G89"/>
    <mergeCell ref="C77:G77"/>
    <mergeCell ref="C78:J78"/>
    <mergeCell ref="C65:K65"/>
    <mergeCell ref="C67:K76"/>
    <mergeCell ref="C79:G79"/>
    <mergeCell ref="C80:J80"/>
    <mergeCell ref="C56:K56"/>
    <mergeCell ref="C49:G49"/>
    <mergeCell ref="C161:K161"/>
    <mergeCell ref="C163:K164"/>
    <mergeCell ref="C90:J90"/>
    <mergeCell ref="C263:K264"/>
    <mergeCell ref="C259:J259"/>
    <mergeCell ref="C253:G253"/>
    <mergeCell ref="C255:K257"/>
    <mergeCell ref="C246:G246"/>
    <mergeCell ref="C165:K165"/>
    <mergeCell ref="E133:K133"/>
    <mergeCell ref="C208:K208"/>
    <mergeCell ref="C209:K214"/>
    <mergeCell ref="C215:K217"/>
    <mergeCell ref="E166:K166"/>
    <mergeCell ref="C169:J169"/>
    <mergeCell ref="C137:K137"/>
    <mergeCell ref="C1:G1"/>
    <mergeCell ref="C2:G2"/>
    <mergeCell ref="C34:K35"/>
    <mergeCell ref="C27:K28"/>
    <mergeCell ref="C29:K30"/>
    <mergeCell ref="C26:K26"/>
    <mergeCell ref="C31:K31"/>
    <mergeCell ref="C39:K45"/>
    <mergeCell ref="C11:K15"/>
    <mergeCell ref="C36:G36"/>
    <mergeCell ref="C25:K25"/>
    <mergeCell ref="C32:K33"/>
    <mergeCell ref="A6:B6"/>
    <mergeCell ref="A9:B9"/>
    <mergeCell ref="C18:K18"/>
    <mergeCell ref="C20:K24"/>
    <mergeCell ref="C37:J37"/>
    <mergeCell ref="C166:D166"/>
    <mergeCell ref="A174:B174"/>
    <mergeCell ref="C202:G202"/>
    <mergeCell ref="C58:K61"/>
    <mergeCell ref="C62:G62"/>
    <mergeCell ref="C63:J63"/>
    <mergeCell ref="C113:K117"/>
    <mergeCell ref="C103:K106"/>
    <mergeCell ref="C107:K107"/>
    <mergeCell ref="C108:D108"/>
    <mergeCell ref="E108:K108"/>
    <mergeCell ref="C145:K146"/>
    <mergeCell ref="C147:K147"/>
    <mergeCell ref="C111:K111"/>
    <mergeCell ref="C191:K198"/>
    <mergeCell ref="C179:K187"/>
    <mergeCell ref="C285:G285"/>
    <mergeCell ref="A2:B2"/>
    <mergeCell ref="A53:B53"/>
    <mergeCell ref="C130:K131"/>
    <mergeCell ref="C151:K151"/>
    <mergeCell ref="C153:K154"/>
    <mergeCell ref="C155:K156"/>
    <mergeCell ref="C157:K157"/>
    <mergeCell ref="C266:J266"/>
    <mergeCell ref="D282:J282"/>
    <mergeCell ref="C276:K280"/>
    <mergeCell ref="C92:G92"/>
    <mergeCell ref="A97:B97"/>
    <mergeCell ref="C97:K97"/>
    <mergeCell ref="C101:K101"/>
    <mergeCell ref="C99:J99"/>
    <mergeCell ref="A272:B272"/>
    <mergeCell ref="C274:K274"/>
    <mergeCell ref="C177:K177"/>
    <mergeCell ref="C189:J189"/>
    <mergeCell ref="C231:K241"/>
    <mergeCell ref="C200:J200"/>
    <mergeCell ref="A251:B251"/>
    <mergeCell ref="C251:K251"/>
    <mergeCell ref="A206:B206"/>
    <mergeCell ref="C206:K206"/>
    <mergeCell ref="C268:G268"/>
    <mergeCell ref="C242:K242"/>
    <mergeCell ref="C218:K221"/>
    <mergeCell ref="C222:K226"/>
    <mergeCell ref="C244:J244"/>
    <mergeCell ref="C261:G261"/>
  </mergeCells>
  <phoneticPr fontId="75" type="noConversion"/>
  <pageMargins left="0.98425196850393704" right="0.11811023622047245" top="0.86614173228346458" bottom="0.74803149606299213" header="0.19685039370078741" footer="0.31496062992125984"/>
  <pageSetup paperSize="9" orientation="portrait" r:id="rId1"/>
  <headerFooter scaleWithDoc="0">
    <oddHeader xml:space="preserve">&amp;L&amp;G&amp;C&amp;11         
            &amp;"Arial,Krepko"A R H I T E K T    E R N S T   D.O.O.&amp;"Arial,Navadno"     Ul. XIV. DIVIZIJE  14, 3000 CELJE,SLO  
           &amp;10BIRO@ARHITEKT-ERNST.SI  03-427-4300, 427-4302, fax 03-5484-704 D.št.:SI19355025
</oddHeader>
    <oddFooter>&amp;L&amp;F&amp;C                 &amp;P/&amp;N&amp;Ršt. pr.: 010/2019</oddFooter>
  </headerFooter>
  <rowBreaks count="7" manualBreakCount="7">
    <brk id="50" max="16383" man="1"/>
    <brk id="90" max="13" man="1"/>
    <brk id="94" max="16383" man="1"/>
    <brk id="135" max="13" man="1"/>
    <brk id="171" max="16383" man="1"/>
    <brk id="203" max="16383" man="1"/>
    <brk id="269" max="13"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6">
    <tabColor rgb="FFFF0000"/>
  </sheetPr>
  <dimension ref="A9:D46"/>
  <sheetViews>
    <sheetView topLeftCell="A16" zoomScaleNormal="100" zoomScaleSheetLayoutView="100" workbookViewId="0">
      <selection activeCell="D32" sqref="D32"/>
    </sheetView>
  </sheetViews>
  <sheetFormatPr defaultRowHeight="14.25"/>
  <cols>
    <col min="1" max="1" width="4.85546875" style="544" customWidth="1"/>
    <col min="2" max="2" width="36.28515625" style="545" customWidth="1"/>
    <col min="3" max="3" width="19.140625" style="545" customWidth="1"/>
    <col min="4" max="4" width="18.85546875" style="544" customWidth="1"/>
    <col min="5" max="16384" width="9.140625" style="544"/>
  </cols>
  <sheetData>
    <row r="9" spans="2:4" s="509" customFormat="1" ht="12.75">
      <c r="B9" s="507" t="s">
        <v>328</v>
      </c>
      <c r="C9" s="508" t="s">
        <v>198</v>
      </c>
    </row>
    <row r="10" spans="2:4" s="509" customFormat="1" ht="12.75">
      <c r="B10" s="510"/>
      <c r="C10" s="511" t="s">
        <v>226</v>
      </c>
    </row>
    <row r="11" spans="2:4" s="509" customFormat="1" ht="12.75">
      <c r="B11" s="510"/>
      <c r="C11" s="508" t="s">
        <v>227</v>
      </c>
    </row>
    <row r="12" spans="2:4" s="509" customFormat="1" ht="6" customHeight="1">
      <c r="B12" s="510"/>
      <c r="C12" s="508"/>
    </row>
    <row r="13" spans="2:4" s="509" customFormat="1" ht="41.25" customHeight="1">
      <c r="B13" s="507" t="s">
        <v>329</v>
      </c>
      <c r="C13" s="807" t="s">
        <v>228</v>
      </c>
      <c r="D13" s="807"/>
    </row>
    <row r="14" spans="2:4" s="509" customFormat="1" ht="12.75">
      <c r="B14" s="510"/>
      <c r="C14" s="512"/>
    </row>
    <row r="15" spans="2:4" s="509" customFormat="1" ht="12.75">
      <c r="B15" s="510"/>
      <c r="C15" s="512"/>
    </row>
    <row r="16" spans="2:4" s="509" customFormat="1" ht="6" customHeight="1">
      <c r="B16" s="510"/>
      <c r="C16" s="512"/>
    </row>
    <row r="17" spans="1:4" s="509" customFormat="1" ht="12.75">
      <c r="B17" s="507" t="s">
        <v>330</v>
      </c>
      <c r="C17" s="513" t="s">
        <v>195</v>
      </c>
    </row>
    <row r="18" spans="1:4" s="509" customFormat="1" ht="6" customHeight="1">
      <c r="B18" s="507"/>
      <c r="C18" s="513"/>
    </row>
    <row r="19" spans="1:4" s="509" customFormat="1" ht="25.5">
      <c r="B19" s="507" t="s">
        <v>229</v>
      </c>
      <c r="C19" s="513" t="s">
        <v>230</v>
      </c>
    </row>
    <row r="20" spans="1:4" s="509" customFormat="1" ht="6" customHeight="1">
      <c r="B20" s="507"/>
      <c r="C20" s="513"/>
    </row>
    <row r="21" spans="1:4" s="509" customFormat="1" ht="12.75">
      <c r="B21" s="507" t="s">
        <v>231</v>
      </c>
      <c r="C21" s="513" t="s">
        <v>232</v>
      </c>
    </row>
    <row r="22" spans="1:4" s="509" customFormat="1" ht="6" customHeight="1">
      <c r="B22" s="507"/>
      <c r="C22" s="513"/>
    </row>
    <row r="23" spans="1:4" s="509" customFormat="1" ht="12.75">
      <c r="B23" s="507" t="s">
        <v>333</v>
      </c>
      <c r="C23" s="508" t="s">
        <v>233</v>
      </c>
    </row>
    <row r="24" spans="1:4" s="514" customFormat="1" ht="12.75">
      <c r="B24" s="515"/>
      <c r="C24" s="516"/>
    </row>
    <row r="25" spans="1:4" s="514" customFormat="1" ht="12.75">
      <c r="B25" s="517"/>
      <c r="C25" s="516"/>
    </row>
    <row r="26" spans="1:4" s="514" customFormat="1" ht="12.75">
      <c r="B26" s="515"/>
      <c r="C26" s="516"/>
    </row>
    <row r="27" spans="1:4" s="514" customFormat="1" ht="12.75">
      <c r="B27" s="515"/>
      <c r="C27" s="515"/>
    </row>
    <row r="28" spans="1:4" s="518" customFormat="1" ht="21" thickBot="1">
      <c r="B28" s="519" t="s">
        <v>234</v>
      </c>
      <c r="C28" s="520"/>
      <c r="D28" s="521"/>
    </row>
    <row r="29" spans="1:4" s="509" customFormat="1" ht="12.75">
      <c r="B29" s="522"/>
      <c r="C29" s="510"/>
    </row>
    <row r="30" spans="1:4" s="527" customFormat="1" ht="12.75">
      <c r="A30" s="523" t="s">
        <v>0</v>
      </c>
      <c r="B30" s="524" t="s">
        <v>235</v>
      </c>
      <c r="C30" s="525"/>
      <c r="D30" s="526">
        <f>'c1_elektroinštalacija'!F111</f>
        <v>0</v>
      </c>
    </row>
    <row r="31" spans="1:4" s="527" customFormat="1" ht="12.75">
      <c r="A31" s="523"/>
      <c r="B31" s="528"/>
      <c r="C31" s="513"/>
      <c r="D31" s="526"/>
    </row>
    <row r="32" spans="1:4" s="527" customFormat="1" ht="12.75">
      <c r="A32" s="523" t="s">
        <v>1</v>
      </c>
      <c r="B32" s="524" t="s">
        <v>370</v>
      </c>
      <c r="C32" s="513"/>
      <c r="D32" s="526">
        <f>'c2_razno'!F9</f>
        <v>0</v>
      </c>
    </row>
    <row r="33" spans="1:4" s="527" customFormat="1" ht="12.75">
      <c r="A33" s="529"/>
      <c r="B33" s="524"/>
      <c r="C33" s="513"/>
      <c r="D33" s="526"/>
    </row>
    <row r="34" spans="1:4" s="527" customFormat="1" ht="12.75">
      <c r="A34" s="523" t="s">
        <v>2</v>
      </c>
      <c r="B34" s="524" t="s">
        <v>236</v>
      </c>
      <c r="C34" s="513"/>
      <c r="D34" s="526">
        <f>(D30)*0.1</f>
        <v>0</v>
      </c>
    </row>
    <row r="35" spans="1:4" s="527" customFormat="1" ht="12.75">
      <c r="A35" s="523"/>
      <c r="B35" s="528"/>
      <c r="C35" s="513"/>
      <c r="D35" s="526"/>
    </row>
    <row r="36" spans="1:4" s="527" customFormat="1" ht="12.75">
      <c r="A36" s="523" t="s">
        <v>3</v>
      </c>
      <c r="B36" s="524" t="s">
        <v>237</v>
      </c>
      <c r="C36" s="513"/>
      <c r="D36" s="526"/>
    </row>
    <row r="37" spans="1:4" s="527" customFormat="1" ht="13.5" customHeight="1">
      <c r="A37" s="530"/>
      <c r="B37" s="531"/>
      <c r="C37" s="513"/>
      <c r="D37" s="526"/>
    </row>
    <row r="38" spans="1:4" s="509" customFormat="1" ht="12.75">
      <c r="B38" s="510"/>
      <c r="C38" s="510"/>
      <c r="D38" s="532"/>
    </row>
    <row r="39" spans="1:4" s="533" customFormat="1" ht="18.75" thickBot="1">
      <c r="B39" s="534" t="s">
        <v>338</v>
      </c>
      <c r="C39" s="535"/>
      <c r="D39" s="536">
        <f>SUM(D30:D36)</f>
        <v>0</v>
      </c>
    </row>
    <row r="40" spans="1:4" s="509" customFormat="1" ht="13.5" thickTop="1">
      <c r="B40" s="537"/>
      <c r="C40" s="510"/>
      <c r="D40" s="532"/>
    </row>
    <row r="41" spans="1:4" s="538" customFormat="1">
      <c r="B41" s="539" t="s">
        <v>339</v>
      </c>
      <c r="C41" s="540"/>
      <c r="D41" s="541">
        <f>D39*0.2</f>
        <v>0</v>
      </c>
    </row>
    <row r="42" spans="1:4" s="509" customFormat="1" ht="12.75">
      <c r="B42" s="537"/>
      <c r="C42" s="510"/>
      <c r="D42" s="532"/>
    </row>
    <row r="43" spans="1:4" s="533" customFormat="1" ht="18.75" thickBot="1">
      <c r="B43" s="542" t="s">
        <v>238</v>
      </c>
      <c r="C43" s="535"/>
      <c r="D43" s="543">
        <f>D39*1.2</f>
        <v>0</v>
      </c>
    </row>
    <row r="44" spans="1:4" ht="15" thickTop="1">
      <c r="D44" s="546"/>
    </row>
    <row r="46" spans="1:4" ht="15">
      <c r="A46" s="547"/>
      <c r="B46" s="548"/>
      <c r="C46" s="548"/>
    </row>
  </sheetData>
  <mergeCells count="1">
    <mergeCell ref="C13:D13"/>
  </mergeCells>
  <phoneticPr fontId="75" type="noConversion"/>
  <pageMargins left="0.82677165354330717" right="0.39370078740157483" top="0.74803149606299213" bottom="0.74803149606299213" header="0.31496062992125984" footer="0.31496062992125984"/>
  <pageSetup paperSize="9" orientation="portrait" horizontalDpi="300" verticalDpi="300" r:id="rId1"/>
  <headerFooter alignWithMargins="0">
    <oddFooter>Stran &amp;P od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7"/>
  <dimension ref="A1:L172"/>
  <sheetViews>
    <sheetView view="pageBreakPreview" topLeftCell="A103" zoomScaleNormal="100" zoomScaleSheetLayoutView="100" workbookViewId="0">
      <selection activeCell="F111" sqref="F111"/>
    </sheetView>
  </sheetViews>
  <sheetFormatPr defaultColWidth="8.85546875" defaultRowHeight="12.75"/>
  <cols>
    <col min="1" max="1" width="5.7109375" style="606" customWidth="1"/>
    <col min="2" max="2" width="45.7109375" style="567" customWidth="1"/>
    <col min="3" max="3" width="5.7109375" style="567" customWidth="1"/>
    <col min="4" max="4" width="5.7109375" style="607" customWidth="1"/>
    <col min="5" max="5" width="9.7109375" style="608" customWidth="1"/>
    <col min="6" max="6" width="15.7109375" style="608" customWidth="1"/>
    <col min="7" max="16384" width="8.85546875" style="567"/>
  </cols>
  <sheetData>
    <row r="1" spans="1:6" s="553" customFormat="1" ht="15">
      <c r="A1" s="549"/>
      <c r="B1" s="550"/>
      <c r="C1" s="550"/>
      <c r="D1" s="551"/>
      <c r="E1" s="552"/>
      <c r="F1" s="552"/>
    </row>
    <row r="2" spans="1:6" s="557" customFormat="1" ht="14.25">
      <c r="A2" s="554"/>
      <c r="B2" s="555"/>
      <c r="C2" s="555"/>
      <c r="D2" s="556"/>
      <c r="E2" s="552"/>
      <c r="F2" s="552"/>
    </row>
    <row r="3" spans="1:6" s="557" customFormat="1" ht="14.25">
      <c r="A3" s="554"/>
      <c r="B3" s="558"/>
      <c r="C3" s="555"/>
      <c r="D3" s="556"/>
      <c r="E3" s="552"/>
      <c r="F3" s="552"/>
    </row>
    <row r="4" spans="1:6" s="557" customFormat="1" ht="14.25">
      <c r="A4" s="559" t="s">
        <v>318</v>
      </c>
      <c r="B4" s="560" t="s">
        <v>239</v>
      </c>
      <c r="C4" s="555"/>
      <c r="D4" s="556"/>
      <c r="E4" s="552"/>
      <c r="F4" s="552"/>
    </row>
    <row r="5" spans="1:6" s="557" customFormat="1" ht="14.25">
      <c r="A5" s="554"/>
      <c r="B5" s="561"/>
      <c r="C5" s="555"/>
      <c r="D5" s="556"/>
      <c r="E5" s="552"/>
      <c r="F5" s="552"/>
    </row>
    <row r="6" spans="1:6" s="658" customFormat="1" ht="14.25">
      <c r="A6" s="655" t="s">
        <v>240</v>
      </c>
      <c r="B6" s="655" t="s">
        <v>241</v>
      </c>
      <c r="C6" s="655" t="s">
        <v>242</v>
      </c>
      <c r="D6" s="656" t="s">
        <v>243</v>
      </c>
      <c r="E6" s="657" t="s">
        <v>244</v>
      </c>
      <c r="F6" s="657" t="s">
        <v>245</v>
      </c>
    </row>
    <row r="7" spans="1:6" s="663" customFormat="1" ht="14.25">
      <c r="A7" s="659"/>
      <c r="B7" s="660"/>
      <c r="C7" s="660"/>
      <c r="D7" s="661"/>
      <c r="E7" s="662"/>
      <c r="F7" s="662"/>
    </row>
    <row r="8" spans="1:6" s="663" customFormat="1">
      <c r="A8" s="664">
        <v>1</v>
      </c>
      <c r="B8" s="665" t="s">
        <v>246</v>
      </c>
      <c r="C8" s="666"/>
      <c r="D8" s="667"/>
      <c r="E8" s="668" t="s">
        <v>334</v>
      </c>
      <c r="F8" s="668" t="str">
        <f>IF(AND(ISNUMBER(C8),ISNUMBER(E8)),C8*E8," ")</f>
        <v xml:space="preserve"> </v>
      </c>
    </row>
    <row r="9" spans="1:6" s="663" customFormat="1">
      <c r="A9" s="669"/>
      <c r="B9" s="670" t="s">
        <v>247</v>
      </c>
      <c r="C9" s="660"/>
      <c r="D9" s="661"/>
      <c r="E9" s="668" t="s">
        <v>334</v>
      </c>
      <c r="F9" s="668" t="str">
        <f>IF(AND(ISNUMBER(C9),ISNUMBER(E9)),C9*E9," ")</f>
        <v xml:space="preserve"> </v>
      </c>
    </row>
    <row r="10" spans="1:6" s="675" customFormat="1">
      <c r="A10" s="671"/>
      <c r="B10" s="672"/>
      <c r="C10" s="673"/>
      <c r="D10" s="674"/>
      <c r="E10" s="565"/>
      <c r="F10" s="566"/>
    </row>
    <row r="11" spans="1:6" s="678" customFormat="1">
      <c r="A11" s="676" t="s">
        <v>248</v>
      </c>
      <c r="B11" s="677" t="s">
        <v>249</v>
      </c>
      <c r="C11" s="666"/>
      <c r="D11" s="667"/>
      <c r="E11" s="668" t="s">
        <v>334</v>
      </c>
      <c r="F11" s="668" t="str">
        <f>IF(AND(ISNUMBER(C11),ISNUMBER(E11)),C11*E11," ")</f>
        <v xml:space="preserve"> </v>
      </c>
    </row>
    <row r="12" spans="1:6" s="663" customFormat="1">
      <c r="A12" s="669"/>
      <c r="B12" s="670" t="s">
        <v>250</v>
      </c>
      <c r="C12" s="660"/>
      <c r="D12" s="661"/>
      <c r="E12" s="668" t="s">
        <v>334</v>
      </c>
      <c r="F12" s="668" t="str">
        <f>IF(AND(ISNUMBER(C12),ISNUMBER(E12)),C12*E12," ")</f>
        <v xml:space="preserve"> </v>
      </c>
    </row>
    <row r="13" spans="1:6" s="683" customFormat="1">
      <c r="A13" s="679"/>
      <c r="B13" s="680"/>
      <c r="C13" s="681"/>
      <c r="D13" s="682"/>
      <c r="E13" s="668"/>
      <c r="F13" s="668"/>
    </row>
    <row r="14" spans="1:6" s="687" customFormat="1" ht="25.5">
      <c r="A14" s="684" t="s">
        <v>251</v>
      </c>
      <c r="B14" s="568" t="s">
        <v>252</v>
      </c>
      <c r="C14" s="685">
        <v>1</v>
      </c>
      <c r="D14" s="686" t="s">
        <v>352</v>
      </c>
      <c r="E14" s="569"/>
      <c r="F14" s="569" t="str">
        <f t="shared" ref="F14:F43" si="0">IF(AND(ISNUMBER(C14),ISNUMBER(E14)),C14*E14," ")</f>
        <v xml:space="preserve"> </v>
      </c>
    </row>
    <row r="15" spans="1:6" s="685" customFormat="1">
      <c r="A15" s="688" t="s">
        <v>251</v>
      </c>
      <c r="B15" s="689" t="s">
        <v>253</v>
      </c>
      <c r="C15" s="685">
        <v>1</v>
      </c>
      <c r="D15" s="686" t="s">
        <v>352</v>
      </c>
      <c r="E15" s="569"/>
      <c r="F15" s="569" t="str">
        <f t="shared" si="0"/>
        <v xml:space="preserve"> </v>
      </c>
    </row>
    <row r="16" spans="1:6" s="692" customFormat="1">
      <c r="A16" s="690"/>
      <c r="B16" s="691"/>
      <c r="D16" s="693"/>
      <c r="E16" s="569"/>
      <c r="F16" s="569" t="str">
        <f t="shared" si="0"/>
        <v xml:space="preserve"> </v>
      </c>
    </row>
    <row r="17" spans="1:7" s="678" customFormat="1">
      <c r="A17" s="676" t="s">
        <v>254</v>
      </c>
      <c r="B17" s="677" t="s">
        <v>255</v>
      </c>
      <c r="C17" s="666"/>
      <c r="D17" s="667"/>
      <c r="E17" s="668" t="s">
        <v>334</v>
      </c>
      <c r="F17" s="668" t="str">
        <f>IF(AND(ISNUMBER(C17),ISNUMBER(E17)),C17*E17," ")</f>
        <v xml:space="preserve"> </v>
      </c>
    </row>
    <row r="18" spans="1:7" s="663" customFormat="1">
      <c r="A18" s="669"/>
      <c r="B18" s="670" t="s">
        <v>250</v>
      </c>
      <c r="C18" s="660"/>
      <c r="D18" s="661"/>
      <c r="E18" s="668" t="s">
        <v>334</v>
      </c>
      <c r="F18" s="668" t="str">
        <f>IF(AND(ISNUMBER(C18),ISNUMBER(E18)),C18*E18," ")</f>
        <v xml:space="preserve"> </v>
      </c>
    </row>
    <row r="19" spans="1:7" s="683" customFormat="1">
      <c r="A19" s="679"/>
      <c r="B19" s="680"/>
      <c r="C19" s="681"/>
      <c r="D19" s="682"/>
      <c r="E19" s="668"/>
      <c r="F19" s="668"/>
    </row>
    <row r="20" spans="1:7" s="687" customFormat="1" ht="25.5">
      <c r="A20" s="684" t="s">
        <v>251</v>
      </c>
      <c r="B20" s="568" t="s">
        <v>256</v>
      </c>
      <c r="C20" s="685">
        <v>3</v>
      </c>
      <c r="D20" s="686" t="s">
        <v>323</v>
      </c>
      <c r="E20" s="569"/>
      <c r="F20" s="569" t="str">
        <f t="shared" ref="F20:F25" si="1">IF(AND(ISNUMBER(C20),ISNUMBER(E20)),C20*E20," ")</f>
        <v xml:space="preserve"> </v>
      </c>
    </row>
    <row r="21" spans="1:7" s="571" customFormat="1">
      <c r="A21" s="570" t="s">
        <v>251</v>
      </c>
      <c r="B21" s="571" t="s">
        <v>257</v>
      </c>
      <c r="C21" s="571">
        <v>2</v>
      </c>
      <c r="D21" s="572" t="s">
        <v>323</v>
      </c>
      <c r="E21" s="573"/>
      <c r="F21" s="569" t="str">
        <f t="shared" si="1"/>
        <v xml:space="preserve"> </v>
      </c>
      <c r="G21" s="573"/>
    </row>
    <row r="22" spans="1:7" s="687" customFormat="1">
      <c r="A22" s="684" t="s">
        <v>251</v>
      </c>
      <c r="B22" s="568" t="s">
        <v>258</v>
      </c>
      <c r="C22" s="685">
        <v>1</v>
      </c>
      <c r="D22" s="686" t="s">
        <v>323</v>
      </c>
      <c r="E22" s="569"/>
      <c r="F22" s="569" t="str">
        <f t="shared" si="1"/>
        <v xml:space="preserve"> </v>
      </c>
    </row>
    <row r="23" spans="1:7" s="687" customFormat="1">
      <c r="A23" s="684" t="s">
        <v>251</v>
      </c>
      <c r="B23" s="568" t="s">
        <v>259</v>
      </c>
      <c r="C23" s="685">
        <v>1</v>
      </c>
      <c r="D23" s="686" t="s">
        <v>323</v>
      </c>
      <c r="E23" s="569"/>
      <c r="F23" s="569" t="str">
        <f t="shared" si="1"/>
        <v xml:space="preserve"> </v>
      </c>
    </row>
    <row r="24" spans="1:7" s="685" customFormat="1">
      <c r="A24" s="688" t="s">
        <v>251</v>
      </c>
      <c r="B24" s="689" t="s">
        <v>253</v>
      </c>
      <c r="C24" s="685">
        <v>1</v>
      </c>
      <c r="D24" s="686" t="s">
        <v>352</v>
      </c>
      <c r="E24" s="569"/>
      <c r="F24" s="569" t="str">
        <f t="shared" si="1"/>
        <v xml:space="preserve"> </v>
      </c>
    </row>
    <row r="25" spans="1:7" s="692" customFormat="1">
      <c r="A25" s="690"/>
      <c r="B25" s="691"/>
      <c r="D25" s="693"/>
      <c r="E25" s="569"/>
      <c r="F25" s="569" t="str">
        <f t="shared" si="1"/>
        <v xml:space="preserve"> </v>
      </c>
    </row>
    <row r="26" spans="1:7" s="678" customFormat="1">
      <c r="A26" s="676" t="s">
        <v>260</v>
      </c>
      <c r="B26" s="677" t="s">
        <v>261</v>
      </c>
      <c r="C26" s="666"/>
      <c r="D26" s="667"/>
      <c r="E26" s="569"/>
      <c r="F26" s="569" t="str">
        <f t="shared" si="0"/>
        <v xml:space="preserve"> </v>
      </c>
    </row>
    <row r="27" spans="1:7" s="663" customFormat="1">
      <c r="A27" s="669"/>
      <c r="B27" s="670" t="s">
        <v>247</v>
      </c>
      <c r="C27" s="660"/>
      <c r="D27" s="661"/>
      <c r="E27" s="569"/>
      <c r="F27" s="569" t="str">
        <f t="shared" si="0"/>
        <v xml:space="preserve"> </v>
      </c>
    </row>
    <row r="28" spans="1:7" s="663" customFormat="1">
      <c r="A28" s="669"/>
      <c r="B28" s="670"/>
      <c r="C28" s="660"/>
      <c r="D28" s="661"/>
      <c r="E28" s="569"/>
      <c r="F28" s="569" t="str">
        <f t="shared" si="0"/>
        <v xml:space="preserve"> </v>
      </c>
    </row>
    <row r="29" spans="1:7" s="571" customFormat="1" ht="38.25">
      <c r="A29" s="570" t="s">
        <v>251</v>
      </c>
      <c r="B29" s="571" t="s">
        <v>262</v>
      </c>
      <c r="C29" s="571">
        <v>1</v>
      </c>
      <c r="D29" s="572" t="s">
        <v>323</v>
      </c>
      <c r="E29" s="573"/>
      <c r="F29" s="569" t="str">
        <f t="shared" si="0"/>
        <v xml:space="preserve"> </v>
      </c>
      <c r="G29" s="573"/>
    </row>
    <row r="30" spans="1:7" s="571" customFormat="1" ht="25.5">
      <c r="A30" s="570" t="s">
        <v>251</v>
      </c>
      <c r="B30" s="571" t="s">
        <v>263</v>
      </c>
      <c r="C30" s="571">
        <v>1</v>
      </c>
      <c r="D30" s="572" t="s">
        <v>352</v>
      </c>
      <c r="E30" s="573"/>
      <c r="F30" s="569" t="str">
        <f t="shared" si="0"/>
        <v xml:space="preserve"> </v>
      </c>
      <c r="G30" s="573"/>
    </row>
    <row r="31" spans="1:7" s="575" customFormat="1">
      <c r="A31" s="574" t="s">
        <v>251</v>
      </c>
      <c r="B31" s="694" t="s">
        <v>264</v>
      </c>
      <c r="C31" s="571">
        <v>4</v>
      </c>
      <c r="D31" s="572" t="s">
        <v>323</v>
      </c>
      <c r="E31" s="573"/>
      <c r="F31" s="569" t="str">
        <f t="shared" si="0"/>
        <v xml:space="preserve"> </v>
      </c>
      <c r="G31" s="573"/>
    </row>
    <row r="32" spans="1:7" s="575" customFormat="1">
      <c r="A32" s="574" t="s">
        <v>251</v>
      </c>
      <c r="B32" s="694" t="s">
        <v>265</v>
      </c>
      <c r="C32" s="571">
        <v>1</v>
      </c>
      <c r="D32" s="572" t="s">
        <v>323</v>
      </c>
      <c r="E32" s="573"/>
      <c r="F32" s="569" t="str">
        <f t="shared" si="0"/>
        <v xml:space="preserve"> </v>
      </c>
      <c r="G32" s="573"/>
    </row>
    <row r="33" spans="1:7" s="571" customFormat="1" ht="25.5">
      <c r="A33" s="570" t="s">
        <v>251</v>
      </c>
      <c r="B33" s="571" t="s">
        <v>26</v>
      </c>
      <c r="C33" s="571">
        <v>1</v>
      </c>
      <c r="D33" s="572" t="s">
        <v>323</v>
      </c>
      <c r="E33" s="573"/>
      <c r="F33" s="569" t="str">
        <f t="shared" si="0"/>
        <v xml:space="preserve"> </v>
      </c>
      <c r="G33" s="573"/>
    </row>
    <row r="34" spans="1:7" s="571" customFormat="1">
      <c r="A34" s="570" t="s">
        <v>251</v>
      </c>
      <c r="B34" s="571" t="s">
        <v>266</v>
      </c>
      <c r="C34" s="571">
        <v>10</v>
      </c>
      <c r="D34" s="572" t="s">
        <v>323</v>
      </c>
      <c r="E34" s="573"/>
      <c r="F34" s="569" t="str">
        <f t="shared" si="0"/>
        <v xml:space="preserve"> </v>
      </c>
      <c r="G34" s="573"/>
    </row>
    <row r="35" spans="1:7" s="571" customFormat="1">
      <c r="A35" s="570" t="s">
        <v>251</v>
      </c>
      <c r="B35" s="571" t="s">
        <v>267</v>
      </c>
      <c r="C35" s="571">
        <v>1</v>
      </c>
      <c r="D35" s="572" t="s">
        <v>323</v>
      </c>
      <c r="E35" s="573"/>
      <c r="F35" s="569" t="str">
        <f t="shared" si="0"/>
        <v xml:space="preserve"> </v>
      </c>
      <c r="G35" s="573"/>
    </row>
    <row r="36" spans="1:7" s="571" customFormat="1" ht="51">
      <c r="A36" s="570" t="s">
        <v>251</v>
      </c>
      <c r="B36" s="571" t="s">
        <v>268</v>
      </c>
      <c r="C36" s="571">
        <v>2</v>
      </c>
      <c r="D36" s="572" t="s">
        <v>352</v>
      </c>
      <c r="E36" s="573"/>
      <c r="F36" s="569" t="str">
        <f t="shared" si="0"/>
        <v xml:space="preserve"> </v>
      </c>
      <c r="G36" s="573"/>
    </row>
    <row r="37" spans="1:7" s="571" customFormat="1">
      <c r="A37" s="570" t="s">
        <v>251</v>
      </c>
      <c r="B37" s="571" t="s">
        <v>269</v>
      </c>
      <c r="C37" s="571">
        <v>2</v>
      </c>
      <c r="D37" s="572" t="s">
        <v>323</v>
      </c>
      <c r="E37" s="573"/>
      <c r="F37" s="569" t="str">
        <f t="shared" si="0"/>
        <v xml:space="preserve"> </v>
      </c>
      <c r="G37" s="573"/>
    </row>
    <row r="38" spans="1:7" s="571" customFormat="1">
      <c r="A38" s="570" t="s">
        <v>251</v>
      </c>
      <c r="B38" s="571" t="s">
        <v>270</v>
      </c>
      <c r="C38" s="571">
        <v>2</v>
      </c>
      <c r="D38" s="572" t="s">
        <v>271</v>
      </c>
      <c r="E38" s="573"/>
      <c r="F38" s="569" t="str">
        <f t="shared" si="0"/>
        <v xml:space="preserve"> </v>
      </c>
      <c r="G38" s="573"/>
    </row>
    <row r="39" spans="1:7" s="571" customFormat="1" ht="51">
      <c r="A39" s="576" t="s">
        <v>251</v>
      </c>
      <c r="B39" s="571" t="s">
        <v>272</v>
      </c>
      <c r="C39" s="571">
        <v>2</v>
      </c>
      <c r="D39" s="572" t="s">
        <v>352</v>
      </c>
      <c r="E39" s="573"/>
      <c r="F39" s="569" t="str">
        <f t="shared" si="0"/>
        <v xml:space="preserve"> </v>
      </c>
      <c r="G39" s="573"/>
    </row>
    <row r="40" spans="1:7" s="571" customFormat="1">
      <c r="A40" s="576" t="s">
        <v>251</v>
      </c>
      <c r="B40" s="571" t="s">
        <v>273</v>
      </c>
      <c r="C40" s="571">
        <v>7</v>
      </c>
      <c r="D40" s="572" t="s">
        <v>323</v>
      </c>
      <c r="E40" s="573"/>
      <c r="F40" s="569" t="str">
        <f t="shared" si="0"/>
        <v xml:space="preserve"> </v>
      </c>
      <c r="G40" s="573"/>
    </row>
    <row r="41" spans="1:7" s="571" customFormat="1" ht="25.5">
      <c r="A41" s="576" t="s">
        <v>251</v>
      </c>
      <c r="B41" s="571" t="s">
        <v>274</v>
      </c>
      <c r="C41" s="571">
        <v>1</v>
      </c>
      <c r="D41" s="572" t="s">
        <v>323</v>
      </c>
      <c r="E41" s="573"/>
      <c r="F41" s="569" t="str">
        <f t="shared" si="0"/>
        <v xml:space="preserve"> </v>
      </c>
      <c r="G41" s="573"/>
    </row>
    <row r="42" spans="1:7" s="578" customFormat="1" ht="38.25">
      <c r="A42" s="577" t="s">
        <v>251</v>
      </c>
      <c r="B42" s="578" t="s">
        <v>27</v>
      </c>
      <c r="C42" s="578">
        <v>3</v>
      </c>
      <c r="D42" s="572" t="s">
        <v>323</v>
      </c>
      <c r="E42" s="573"/>
      <c r="F42" s="569" t="str">
        <f t="shared" si="0"/>
        <v xml:space="preserve"> </v>
      </c>
      <c r="G42" s="573"/>
    </row>
    <row r="43" spans="1:7" s="571" customFormat="1" ht="25.5">
      <c r="A43" s="570" t="s">
        <v>251</v>
      </c>
      <c r="B43" s="575" t="s">
        <v>28</v>
      </c>
      <c r="C43" s="571">
        <v>1</v>
      </c>
      <c r="D43" s="572" t="s">
        <v>352</v>
      </c>
      <c r="E43" s="579"/>
      <c r="F43" s="569" t="str">
        <f t="shared" si="0"/>
        <v xml:space="preserve"> </v>
      </c>
      <c r="G43" s="579"/>
    </row>
    <row r="44" spans="1:7" s="571" customFormat="1">
      <c r="A44" s="570"/>
      <c r="B44" s="575"/>
      <c r="D44" s="572"/>
      <c r="E44" s="579"/>
      <c r="F44" s="579"/>
      <c r="G44" s="579"/>
    </row>
    <row r="45" spans="1:7" s="687" customFormat="1">
      <c r="A45" s="695"/>
      <c r="B45" s="696" t="s">
        <v>275</v>
      </c>
      <c r="C45" s="697"/>
      <c r="D45" s="698"/>
      <c r="E45" s="569" t="s">
        <v>334</v>
      </c>
      <c r="F45" s="566">
        <f>SUM(F14:F43)</f>
        <v>0</v>
      </c>
    </row>
    <row r="46" spans="1:7" s="675" customFormat="1">
      <c r="A46" s="699"/>
      <c r="B46" s="700"/>
      <c r="C46" s="701"/>
      <c r="D46" s="674"/>
      <c r="E46" s="569" t="s">
        <v>334</v>
      </c>
      <c r="F46" s="566"/>
    </row>
    <row r="47" spans="1:7" s="678" customFormat="1">
      <c r="A47" s="664">
        <v>2</v>
      </c>
      <c r="B47" s="665" t="s">
        <v>276</v>
      </c>
      <c r="C47" s="666"/>
      <c r="D47" s="667"/>
      <c r="E47" s="569" t="s">
        <v>334</v>
      </c>
      <c r="F47" s="668" t="str">
        <f t="shared" ref="F47:F70" si="2">IF(AND(ISNUMBER(C47),ISNUMBER(E47)),C47*E47," ")</f>
        <v xml:space="preserve"> </v>
      </c>
    </row>
    <row r="48" spans="1:7" s="663" customFormat="1">
      <c r="A48" s="669"/>
      <c r="B48" s="670" t="s">
        <v>277</v>
      </c>
      <c r="C48" s="660"/>
      <c r="D48" s="661"/>
      <c r="E48" s="569" t="s">
        <v>334</v>
      </c>
      <c r="F48" s="668" t="str">
        <f t="shared" si="2"/>
        <v xml:space="preserve"> </v>
      </c>
    </row>
    <row r="49" spans="1:7" s="683" customFormat="1">
      <c r="A49" s="679"/>
      <c r="B49" s="680"/>
      <c r="C49" s="681"/>
      <c r="D49" s="682"/>
      <c r="E49" s="569" t="s">
        <v>334</v>
      </c>
      <c r="F49" s="668" t="str">
        <f t="shared" si="2"/>
        <v xml:space="preserve"> </v>
      </c>
    </row>
    <row r="50" spans="1:7" s="571" customFormat="1">
      <c r="A50" s="580" t="s">
        <v>251</v>
      </c>
      <c r="B50" s="702" t="s">
        <v>278</v>
      </c>
      <c r="C50" s="571">
        <v>10</v>
      </c>
      <c r="D50" s="572" t="s">
        <v>155</v>
      </c>
      <c r="E50" s="569"/>
      <c r="F50" s="569" t="str">
        <f t="shared" si="2"/>
        <v xml:space="preserve"> </v>
      </c>
    </row>
    <row r="51" spans="1:7" s="582" customFormat="1" ht="25.5">
      <c r="A51" s="581" t="s">
        <v>251</v>
      </c>
      <c r="B51" s="582" t="s">
        <v>279</v>
      </c>
      <c r="C51" s="583">
        <v>100</v>
      </c>
      <c r="D51" s="584" t="s">
        <v>155</v>
      </c>
      <c r="E51" s="703"/>
      <c r="F51" s="569" t="str">
        <f t="shared" si="2"/>
        <v xml:space="preserve"> </v>
      </c>
      <c r="G51" s="703"/>
    </row>
    <row r="52" spans="1:7" s="586" customFormat="1" ht="29.25" customHeight="1">
      <c r="A52" s="585" t="s">
        <v>251</v>
      </c>
      <c r="B52" s="586" t="s">
        <v>280</v>
      </c>
      <c r="C52" s="586">
        <v>15</v>
      </c>
      <c r="D52" s="587" t="s">
        <v>155</v>
      </c>
      <c r="E52" s="588"/>
      <c r="F52" s="569" t="str">
        <f t="shared" si="2"/>
        <v xml:space="preserve"> </v>
      </c>
      <c r="G52" s="589"/>
    </row>
    <row r="53" spans="1:7" s="571" customFormat="1">
      <c r="A53" s="580" t="s">
        <v>251</v>
      </c>
      <c r="B53" s="571" t="s">
        <v>281</v>
      </c>
      <c r="C53" s="571">
        <v>30</v>
      </c>
      <c r="D53" s="572" t="s">
        <v>155</v>
      </c>
      <c r="E53" s="569"/>
      <c r="F53" s="569" t="str">
        <f t="shared" si="2"/>
        <v xml:space="preserve"> </v>
      </c>
    </row>
    <row r="54" spans="1:7" s="685" customFormat="1">
      <c r="A54" s="688" t="s">
        <v>251</v>
      </c>
      <c r="B54" s="689" t="s">
        <v>282</v>
      </c>
      <c r="C54" s="685">
        <f>50+30+30</f>
        <v>110</v>
      </c>
      <c r="D54" s="686" t="s">
        <v>155</v>
      </c>
      <c r="E54" s="569"/>
      <c r="F54" s="569" t="str">
        <f t="shared" si="2"/>
        <v xml:space="preserve"> </v>
      </c>
    </row>
    <row r="55" spans="1:7" s="685" customFormat="1">
      <c r="A55" s="688" t="s">
        <v>251</v>
      </c>
      <c r="B55" s="689" t="s">
        <v>283</v>
      </c>
      <c r="C55" s="685">
        <v>50</v>
      </c>
      <c r="D55" s="686" t="s">
        <v>155</v>
      </c>
      <c r="E55" s="569"/>
      <c r="F55" s="569" t="str">
        <f t="shared" si="2"/>
        <v xml:space="preserve"> </v>
      </c>
    </row>
    <row r="56" spans="1:7" s="685" customFormat="1">
      <c r="A56" s="688" t="s">
        <v>251</v>
      </c>
      <c r="B56" s="689" t="s">
        <v>284</v>
      </c>
      <c r="C56" s="685">
        <f>15+50+10</f>
        <v>75</v>
      </c>
      <c r="D56" s="686" t="s">
        <v>155</v>
      </c>
      <c r="E56" s="569"/>
      <c r="F56" s="569" t="str">
        <f t="shared" si="2"/>
        <v xml:space="preserve"> </v>
      </c>
    </row>
    <row r="57" spans="1:7" s="685" customFormat="1">
      <c r="A57" s="688" t="s">
        <v>251</v>
      </c>
      <c r="B57" s="689" t="s">
        <v>285</v>
      </c>
      <c r="C57" s="685">
        <f>40+10</f>
        <v>50</v>
      </c>
      <c r="D57" s="686" t="s">
        <v>155</v>
      </c>
      <c r="E57" s="569"/>
      <c r="F57" s="569" t="str">
        <f t="shared" si="2"/>
        <v xml:space="preserve"> </v>
      </c>
    </row>
    <row r="58" spans="1:7" s="685" customFormat="1">
      <c r="A58" s="688" t="s">
        <v>251</v>
      </c>
      <c r="B58" s="689" t="s">
        <v>286</v>
      </c>
      <c r="C58" s="685">
        <v>30</v>
      </c>
      <c r="D58" s="686" t="s">
        <v>155</v>
      </c>
      <c r="E58" s="569"/>
      <c r="F58" s="569" t="str">
        <f t="shared" si="2"/>
        <v xml:space="preserve"> </v>
      </c>
    </row>
    <row r="59" spans="1:7" s="694" customFormat="1">
      <c r="A59" s="684" t="s">
        <v>251</v>
      </c>
      <c r="B59" s="704" t="s">
        <v>287</v>
      </c>
      <c r="C59" s="694">
        <v>50</v>
      </c>
      <c r="D59" s="705" t="s">
        <v>155</v>
      </c>
      <c r="E59" s="569"/>
      <c r="F59" s="569" t="str">
        <f t="shared" si="2"/>
        <v xml:space="preserve"> </v>
      </c>
    </row>
    <row r="60" spans="1:7" s="694" customFormat="1">
      <c r="A60" s="684" t="s">
        <v>251</v>
      </c>
      <c r="B60" s="704" t="s">
        <v>288</v>
      </c>
      <c r="C60" s="694">
        <v>30</v>
      </c>
      <c r="D60" s="705" t="s">
        <v>155</v>
      </c>
      <c r="E60" s="569"/>
      <c r="F60" s="569" t="str">
        <f t="shared" si="2"/>
        <v xml:space="preserve"> </v>
      </c>
    </row>
    <row r="61" spans="1:7" s="694" customFormat="1">
      <c r="A61" s="684"/>
      <c r="B61" s="706" t="s">
        <v>289</v>
      </c>
      <c r="D61" s="705"/>
      <c r="E61" s="569"/>
      <c r="F61" s="569"/>
    </row>
    <row r="62" spans="1:7" s="571" customFormat="1">
      <c r="A62" s="580" t="s">
        <v>251</v>
      </c>
      <c r="B62" s="702" t="s">
        <v>278</v>
      </c>
      <c r="C62" s="571">
        <v>2</v>
      </c>
      <c r="D62" s="572" t="s">
        <v>323</v>
      </c>
      <c r="E62" s="569"/>
      <c r="F62" s="569" t="str">
        <f t="shared" ref="F62:F69" si="3">IF(AND(ISNUMBER(C62),ISNUMBER(E62)),C62*E62," ")</f>
        <v xml:space="preserve"> </v>
      </c>
    </row>
    <row r="63" spans="1:7" s="582" customFormat="1" ht="25.5">
      <c r="A63" s="581" t="s">
        <v>251</v>
      </c>
      <c r="B63" s="582" t="s">
        <v>279</v>
      </c>
      <c r="C63" s="583">
        <v>4</v>
      </c>
      <c r="D63" s="584" t="s">
        <v>323</v>
      </c>
      <c r="E63" s="703"/>
      <c r="F63" s="569" t="str">
        <f t="shared" si="3"/>
        <v xml:space="preserve"> </v>
      </c>
      <c r="G63" s="703"/>
    </row>
    <row r="64" spans="1:7" s="571" customFormat="1">
      <c r="A64" s="580" t="s">
        <v>251</v>
      </c>
      <c r="B64" s="571" t="s">
        <v>281</v>
      </c>
      <c r="C64" s="571">
        <v>1</v>
      </c>
      <c r="D64" s="572" t="s">
        <v>323</v>
      </c>
      <c r="E64" s="569"/>
      <c r="F64" s="569" t="str">
        <f t="shared" si="3"/>
        <v xml:space="preserve"> </v>
      </c>
    </row>
    <row r="65" spans="1:7" s="685" customFormat="1">
      <c r="A65" s="688" t="s">
        <v>251</v>
      </c>
      <c r="B65" s="689" t="s">
        <v>282</v>
      </c>
      <c r="C65" s="685">
        <v>3</v>
      </c>
      <c r="D65" s="686" t="s">
        <v>323</v>
      </c>
      <c r="E65" s="569"/>
      <c r="F65" s="569" t="str">
        <f t="shared" si="3"/>
        <v xml:space="preserve"> </v>
      </c>
    </row>
    <row r="66" spans="1:7" s="685" customFormat="1">
      <c r="A66" s="688" t="s">
        <v>251</v>
      </c>
      <c r="B66" s="689" t="s">
        <v>283</v>
      </c>
      <c r="C66" s="685">
        <v>1</v>
      </c>
      <c r="D66" s="686" t="s">
        <v>323</v>
      </c>
      <c r="E66" s="569"/>
      <c r="F66" s="569" t="str">
        <f t="shared" si="3"/>
        <v xml:space="preserve"> </v>
      </c>
    </row>
    <row r="67" spans="1:7" s="685" customFormat="1">
      <c r="A67" s="688" t="s">
        <v>251</v>
      </c>
      <c r="B67" s="689" t="s">
        <v>284</v>
      </c>
      <c r="C67" s="685">
        <v>5</v>
      </c>
      <c r="D67" s="686" t="s">
        <v>323</v>
      </c>
      <c r="E67" s="569"/>
      <c r="F67" s="569" t="str">
        <f t="shared" si="3"/>
        <v xml:space="preserve"> </v>
      </c>
    </row>
    <row r="68" spans="1:7" s="685" customFormat="1">
      <c r="A68" s="688" t="s">
        <v>251</v>
      </c>
      <c r="B68" s="689" t="s">
        <v>285</v>
      </c>
      <c r="C68" s="685">
        <v>6</v>
      </c>
      <c r="D68" s="686" t="s">
        <v>323</v>
      </c>
      <c r="E68" s="569"/>
      <c r="F68" s="569" t="str">
        <f t="shared" si="3"/>
        <v xml:space="preserve"> </v>
      </c>
    </row>
    <row r="69" spans="1:7" s="685" customFormat="1">
      <c r="A69" s="688" t="s">
        <v>251</v>
      </c>
      <c r="B69" s="689" t="s">
        <v>286</v>
      </c>
      <c r="C69" s="685">
        <v>2</v>
      </c>
      <c r="D69" s="686" t="s">
        <v>323</v>
      </c>
      <c r="E69" s="569"/>
      <c r="F69" s="569" t="str">
        <f t="shared" si="3"/>
        <v xml:space="preserve"> </v>
      </c>
    </row>
    <row r="70" spans="1:7" s="663" customFormat="1">
      <c r="A70" s="669"/>
      <c r="B70" s="670"/>
      <c r="C70" s="660"/>
      <c r="D70" s="661"/>
      <c r="E70" s="569" t="s">
        <v>334</v>
      </c>
      <c r="F70" s="668" t="str">
        <f t="shared" si="2"/>
        <v xml:space="preserve"> </v>
      </c>
    </row>
    <row r="71" spans="1:7" s="678" customFormat="1">
      <c r="A71" s="664"/>
      <c r="B71" s="707" t="s">
        <v>290</v>
      </c>
      <c r="C71" s="666"/>
      <c r="D71" s="667"/>
      <c r="E71" s="569" t="s">
        <v>334</v>
      </c>
      <c r="F71" s="708">
        <f>SUM(F50:F69)</f>
        <v>0</v>
      </c>
    </row>
    <row r="72" spans="1:7" s="713" customFormat="1">
      <c r="A72" s="709"/>
      <c r="B72" s="710"/>
      <c r="C72" s="711"/>
      <c r="D72" s="712"/>
      <c r="E72" s="569" t="s">
        <v>334</v>
      </c>
      <c r="F72" s="708"/>
    </row>
    <row r="73" spans="1:7" s="683" customFormat="1">
      <c r="A73" s="679"/>
      <c r="B73" s="680"/>
      <c r="C73" s="681"/>
      <c r="D73" s="682"/>
      <c r="E73" s="569" t="s">
        <v>334</v>
      </c>
      <c r="F73" s="668" t="str">
        <f t="shared" ref="F73:F104" si="4">IF(AND(ISNUMBER(C73),ISNUMBER(E73)),C73*E73," ")</f>
        <v xml:space="preserve"> </v>
      </c>
    </row>
    <row r="74" spans="1:7" s="678" customFormat="1">
      <c r="A74" s="664">
        <v>3</v>
      </c>
      <c r="B74" s="665" t="s">
        <v>291</v>
      </c>
      <c r="C74" s="666"/>
      <c r="D74" s="667"/>
      <c r="E74" s="569" t="s">
        <v>334</v>
      </c>
      <c r="F74" s="668" t="str">
        <f t="shared" si="4"/>
        <v xml:space="preserve"> </v>
      </c>
    </row>
    <row r="75" spans="1:7" s="663" customFormat="1">
      <c r="A75" s="669"/>
      <c r="B75" s="670" t="s">
        <v>292</v>
      </c>
      <c r="C75" s="660"/>
      <c r="D75" s="661"/>
      <c r="E75" s="569" t="s">
        <v>334</v>
      </c>
      <c r="F75" s="668" t="str">
        <f t="shared" si="4"/>
        <v xml:space="preserve"> </v>
      </c>
    </row>
    <row r="76" spans="1:7" s="683" customFormat="1" ht="11.25" customHeight="1">
      <c r="A76" s="679"/>
      <c r="B76" s="680"/>
      <c r="C76" s="681"/>
      <c r="D76" s="682"/>
      <c r="E76" s="569" t="s">
        <v>334</v>
      </c>
      <c r="F76" s="668" t="str">
        <f t="shared" si="4"/>
        <v xml:space="preserve"> </v>
      </c>
    </row>
    <row r="77" spans="1:7" s="571" customFormat="1" ht="25.5">
      <c r="A77" s="570" t="s">
        <v>251</v>
      </c>
      <c r="B77" s="571" t="s">
        <v>293</v>
      </c>
      <c r="C77" s="571">
        <v>2</v>
      </c>
      <c r="D77" s="572" t="s">
        <v>323</v>
      </c>
      <c r="E77" s="573"/>
      <c r="F77" s="569" t="str">
        <f t="shared" si="4"/>
        <v xml:space="preserve"> </v>
      </c>
      <c r="G77" s="573"/>
    </row>
    <row r="78" spans="1:7" s="685" customFormat="1" ht="25.5">
      <c r="A78" s="580" t="s">
        <v>251</v>
      </c>
      <c r="B78" s="571" t="s">
        <v>294</v>
      </c>
      <c r="C78" s="685">
        <v>2</v>
      </c>
      <c r="D78" s="686" t="s">
        <v>323</v>
      </c>
      <c r="E78" s="569"/>
      <c r="F78" s="569" t="str">
        <f t="shared" si="4"/>
        <v xml:space="preserve"> </v>
      </c>
    </row>
    <row r="79" spans="1:7" s="685" customFormat="1" ht="25.5">
      <c r="A79" s="714" t="s">
        <v>251</v>
      </c>
      <c r="B79" s="571" t="s">
        <v>29</v>
      </c>
      <c r="C79" s="571">
        <v>2</v>
      </c>
      <c r="D79" s="571" t="s">
        <v>155</v>
      </c>
      <c r="E79" s="569"/>
      <c r="F79" s="569" t="str">
        <f t="shared" si="4"/>
        <v xml:space="preserve"> </v>
      </c>
    </row>
    <row r="80" spans="1:7" s="685" customFormat="1">
      <c r="A80" s="714" t="s">
        <v>251</v>
      </c>
      <c r="B80" s="571" t="s">
        <v>30</v>
      </c>
      <c r="C80" s="571">
        <v>4</v>
      </c>
      <c r="D80" s="571" t="s">
        <v>271</v>
      </c>
      <c r="E80" s="569"/>
      <c r="F80" s="569" t="str">
        <f t="shared" si="4"/>
        <v xml:space="preserve"> </v>
      </c>
    </row>
    <row r="81" spans="1:8" s="685" customFormat="1" ht="12.6" customHeight="1">
      <c r="A81" s="580" t="s">
        <v>251</v>
      </c>
      <c r="B81" s="571" t="s">
        <v>295</v>
      </c>
      <c r="C81" s="685">
        <v>10</v>
      </c>
      <c r="D81" s="686" t="s">
        <v>323</v>
      </c>
      <c r="E81" s="569"/>
      <c r="F81" s="569" t="str">
        <f t="shared" si="4"/>
        <v xml:space="preserve"> </v>
      </c>
    </row>
    <row r="82" spans="1:8" s="685" customFormat="1">
      <c r="A82" s="580" t="s">
        <v>251</v>
      </c>
      <c r="B82" s="590" t="s">
        <v>296</v>
      </c>
      <c r="C82" s="685">
        <v>10</v>
      </c>
      <c r="D82" s="686" t="s">
        <v>352</v>
      </c>
      <c r="E82" s="569"/>
      <c r="F82" s="569" t="str">
        <f t="shared" si="4"/>
        <v xml:space="preserve"> </v>
      </c>
    </row>
    <row r="83" spans="1:8" s="685" customFormat="1" ht="25.5">
      <c r="A83" s="580" t="s">
        <v>251</v>
      </c>
      <c r="B83" s="591" t="s">
        <v>297</v>
      </c>
      <c r="C83" s="685">
        <v>10</v>
      </c>
      <c r="D83" s="686" t="s">
        <v>352</v>
      </c>
      <c r="E83" s="569"/>
      <c r="F83" s="569" t="str">
        <f t="shared" si="4"/>
        <v xml:space="preserve"> </v>
      </c>
    </row>
    <row r="84" spans="1:8" s="571" customFormat="1">
      <c r="A84" s="570" t="s">
        <v>251</v>
      </c>
      <c r="B84" s="586" t="s">
        <v>298</v>
      </c>
      <c r="C84" s="586">
        <v>20</v>
      </c>
      <c r="D84" s="587" t="s">
        <v>155</v>
      </c>
      <c r="E84" s="569"/>
      <c r="F84" s="569" t="str">
        <f t="shared" si="4"/>
        <v xml:space="preserve"> </v>
      </c>
      <c r="G84" s="685"/>
    </row>
    <row r="85" spans="1:8" s="571" customFormat="1">
      <c r="A85" s="570" t="s">
        <v>251</v>
      </c>
      <c r="B85" s="586" t="s">
        <v>299</v>
      </c>
      <c r="C85" s="586">
        <v>30</v>
      </c>
      <c r="D85" s="587" t="s">
        <v>155</v>
      </c>
      <c r="E85" s="569"/>
      <c r="F85" s="569" t="str">
        <f t="shared" si="4"/>
        <v xml:space="preserve"> </v>
      </c>
      <c r="G85" s="685"/>
    </row>
    <row r="86" spans="1:8" s="571" customFormat="1">
      <c r="A86" s="570" t="s">
        <v>251</v>
      </c>
      <c r="B86" s="571" t="s">
        <v>300</v>
      </c>
      <c r="C86" s="571">
        <v>60</v>
      </c>
      <c r="D86" s="572" t="s">
        <v>155</v>
      </c>
      <c r="E86" s="569"/>
      <c r="F86" s="569" t="str">
        <f t="shared" si="4"/>
        <v xml:space="preserve"> </v>
      </c>
      <c r="G86" s="685"/>
    </row>
    <row r="87" spans="1:8" s="685" customFormat="1">
      <c r="A87" s="580" t="s">
        <v>251</v>
      </c>
      <c r="B87" s="568" t="s">
        <v>301</v>
      </c>
      <c r="C87" s="685">
        <v>1</v>
      </c>
      <c r="D87" s="686" t="s">
        <v>271</v>
      </c>
      <c r="E87" s="569"/>
      <c r="F87" s="569" t="str">
        <f t="shared" si="4"/>
        <v xml:space="preserve"> </v>
      </c>
    </row>
    <row r="88" spans="1:8" s="685" customFormat="1">
      <c r="A88" s="580" t="s">
        <v>251</v>
      </c>
      <c r="B88" s="568" t="s">
        <v>302</v>
      </c>
      <c r="C88" s="685">
        <v>4</v>
      </c>
      <c r="D88" s="686" t="s">
        <v>271</v>
      </c>
      <c r="E88" s="569"/>
      <c r="F88" s="569" t="str">
        <f t="shared" si="4"/>
        <v xml:space="preserve"> </v>
      </c>
    </row>
    <row r="89" spans="1:8" s="685" customFormat="1">
      <c r="A89" s="580" t="s">
        <v>251</v>
      </c>
      <c r="B89" s="568" t="s">
        <v>300</v>
      </c>
      <c r="C89" s="685">
        <v>50</v>
      </c>
      <c r="D89" s="686" t="s">
        <v>155</v>
      </c>
      <c r="E89" s="569"/>
      <c r="F89" s="569" t="str">
        <f t="shared" si="4"/>
        <v xml:space="preserve"> </v>
      </c>
    </row>
    <row r="90" spans="1:8" s="685" customFormat="1" ht="25.5">
      <c r="A90" s="715" t="s">
        <v>251</v>
      </c>
      <c r="B90" s="716" t="s">
        <v>31</v>
      </c>
      <c r="C90" s="590">
        <v>2</v>
      </c>
      <c r="D90" s="590" t="s">
        <v>323</v>
      </c>
      <c r="E90" s="569"/>
      <c r="F90" s="569" t="str">
        <f t="shared" si="4"/>
        <v xml:space="preserve"> </v>
      </c>
    </row>
    <row r="91" spans="1:8" s="685" customFormat="1" ht="25.5">
      <c r="A91" s="715" t="s">
        <v>251</v>
      </c>
      <c r="B91" s="716" t="s">
        <v>32</v>
      </c>
      <c r="C91" s="590">
        <v>4</v>
      </c>
      <c r="D91" s="590" t="s">
        <v>323</v>
      </c>
      <c r="E91" s="569"/>
      <c r="F91" s="569" t="str">
        <f t="shared" si="4"/>
        <v xml:space="preserve"> </v>
      </c>
    </row>
    <row r="92" spans="1:8" s="685" customFormat="1" ht="25.5">
      <c r="A92" s="715" t="s">
        <v>251</v>
      </c>
      <c r="B92" s="716" t="s">
        <v>33</v>
      </c>
      <c r="C92" s="590">
        <v>2</v>
      </c>
      <c r="D92" s="590" t="s">
        <v>323</v>
      </c>
      <c r="E92" s="569"/>
      <c r="F92" s="569" t="str">
        <f t="shared" si="4"/>
        <v xml:space="preserve"> </v>
      </c>
    </row>
    <row r="93" spans="1:8" s="685" customFormat="1" ht="38.25">
      <c r="A93" s="715" t="s">
        <v>251</v>
      </c>
      <c r="B93" s="716" t="s">
        <v>34</v>
      </c>
      <c r="C93" s="590">
        <v>1</v>
      </c>
      <c r="D93" s="590" t="s">
        <v>323</v>
      </c>
      <c r="E93" s="569"/>
      <c r="F93" s="569" t="str">
        <f t="shared" si="4"/>
        <v xml:space="preserve"> </v>
      </c>
    </row>
    <row r="94" spans="1:8" s="685" customFormat="1">
      <c r="A94" s="580" t="s">
        <v>251</v>
      </c>
      <c r="B94" s="568" t="s">
        <v>303</v>
      </c>
      <c r="C94" s="685">
        <v>60</v>
      </c>
      <c r="D94" s="686" t="s">
        <v>155</v>
      </c>
      <c r="E94" s="569"/>
      <c r="F94" s="569" t="str">
        <f t="shared" si="4"/>
        <v xml:space="preserve"> </v>
      </c>
    </row>
    <row r="95" spans="1:8" s="685" customFormat="1">
      <c r="A95" s="580"/>
      <c r="B95" s="717" t="s">
        <v>304</v>
      </c>
      <c r="D95" s="686"/>
      <c r="E95" s="569"/>
      <c r="F95" s="569" t="str">
        <f t="shared" si="4"/>
        <v xml:space="preserve"> </v>
      </c>
    </row>
    <row r="96" spans="1:8" s="586" customFormat="1" ht="38.25">
      <c r="A96" s="585" t="s">
        <v>251</v>
      </c>
      <c r="B96" s="592" t="s">
        <v>305</v>
      </c>
      <c r="C96" s="593">
        <v>1</v>
      </c>
      <c r="D96" s="594" t="s">
        <v>323</v>
      </c>
      <c r="E96" s="595"/>
      <c r="F96" s="569" t="str">
        <f t="shared" si="4"/>
        <v xml:space="preserve"> </v>
      </c>
      <c r="G96" s="596"/>
      <c r="H96" s="597" t="str">
        <f>IF(AND(ISNUMBER($C96),ISNUMBER(#REF!)),ROUND(#REF!-#REF!/#REF!,0)," ")</f>
        <v xml:space="preserve"> </v>
      </c>
    </row>
    <row r="97" spans="1:12" s="586" customFormat="1" ht="38.25">
      <c r="A97" s="585" t="s">
        <v>251</v>
      </c>
      <c r="B97" s="592" t="s">
        <v>306</v>
      </c>
      <c r="C97" s="593">
        <v>1</v>
      </c>
      <c r="D97" s="594" t="s">
        <v>323</v>
      </c>
      <c r="E97" s="595"/>
      <c r="F97" s="569" t="str">
        <f t="shared" si="4"/>
        <v xml:space="preserve"> </v>
      </c>
      <c r="G97" s="596"/>
      <c r="H97" s="597" t="str">
        <f>IF(AND(ISNUMBER($C97),ISNUMBER(#REF!)),ROUND(#REF!-#REF!/#REF!,0)," ")</f>
        <v xml:space="preserve"> </v>
      </c>
    </row>
    <row r="98" spans="1:12" s="586" customFormat="1" ht="89.25">
      <c r="A98" s="585" t="s">
        <v>251</v>
      </c>
      <c r="B98" s="592" t="s">
        <v>307</v>
      </c>
      <c r="C98" s="593">
        <v>1</v>
      </c>
      <c r="D98" s="594" t="s">
        <v>352</v>
      </c>
      <c r="F98" s="569" t="str">
        <f t="shared" si="4"/>
        <v xml:space="preserve"> </v>
      </c>
      <c r="G98" s="596"/>
      <c r="H98" s="597"/>
      <c r="L98" s="595"/>
    </row>
    <row r="99" spans="1:12" s="685" customFormat="1" ht="25.5">
      <c r="A99" s="580"/>
      <c r="B99" s="717" t="s">
        <v>308</v>
      </c>
      <c r="D99" s="686"/>
      <c r="E99" s="569"/>
      <c r="F99" s="569" t="str">
        <f t="shared" si="4"/>
        <v xml:space="preserve"> </v>
      </c>
    </row>
    <row r="100" spans="1:12" s="685" customFormat="1" ht="25.5">
      <c r="A100" s="585" t="s">
        <v>251</v>
      </c>
      <c r="B100" s="598" t="s">
        <v>309</v>
      </c>
      <c r="C100" s="599">
        <v>1</v>
      </c>
      <c r="D100" s="600" t="s">
        <v>323</v>
      </c>
      <c r="E100" s="569"/>
      <c r="F100" s="569" t="str">
        <f t="shared" si="4"/>
        <v xml:space="preserve"> </v>
      </c>
    </row>
    <row r="101" spans="1:12" s="685" customFormat="1" ht="25.5">
      <c r="A101" s="585" t="s">
        <v>251</v>
      </c>
      <c r="B101" s="598" t="s">
        <v>310</v>
      </c>
      <c r="C101" s="599">
        <v>1</v>
      </c>
      <c r="D101" s="600" t="s">
        <v>323</v>
      </c>
      <c r="E101" s="569"/>
      <c r="F101" s="569" t="str">
        <f t="shared" si="4"/>
        <v xml:space="preserve"> </v>
      </c>
    </row>
    <row r="102" spans="1:12" s="685" customFormat="1" ht="51">
      <c r="A102" s="585" t="s">
        <v>251</v>
      </c>
      <c r="B102" s="598" t="s">
        <v>311</v>
      </c>
      <c r="C102" s="599">
        <v>1</v>
      </c>
      <c r="D102" s="600" t="s">
        <v>352</v>
      </c>
      <c r="E102" s="569"/>
      <c r="F102" s="569" t="str">
        <f t="shared" si="4"/>
        <v xml:space="preserve"> </v>
      </c>
    </row>
    <row r="103" spans="1:12" s="685" customFormat="1">
      <c r="A103" s="580"/>
      <c r="B103" s="717" t="s">
        <v>35</v>
      </c>
      <c r="D103" s="686"/>
      <c r="E103" s="569"/>
      <c r="F103" s="569" t="str">
        <f t="shared" si="4"/>
        <v xml:space="preserve"> </v>
      </c>
    </row>
    <row r="104" spans="1:12" s="685" customFormat="1">
      <c r="A104" s="585" t="s">
        <v>251</v>
      </c>
      <c r="B104" s="598" t="s">
        <v>312</v>
      </c>
      <c r="C104" s="599">
        <v>1</v>
      </c>
      <c r="D104" s="600" t="s">
        <v>352</v>
      </c>
      <c r="E104" s="569"/>
      <c r="F104" s="569" t="str">
        <f t="shared" si="4"/>
        <v xml:space="preserve"> </v>
      </c>
    </row>
    <row r="105" spans="1:12" s="685" customFormat="1" ht="51">
      <c r="A105" s="585" t="s">
        <v>251</v>
      </c>
      <c r="B105" s="598" t="s">
        <v>311</v>
      </c>
      <c r="C105" s="599">
        <v>1</v>
      </c>
      <c r="D105" s="600" t="s">
        <v>352</v>
      </c>
      <c r="E105" s="569"/>
      <c r="F105" s="569" t="str">
        <f>IF(AND(ISNUMBER(C105),ISNUMBER(E105)),C105*E105," ")</f>
        <v xml:space="preserve"> </v>
      </c>
    </row>
    <row r="106" spans="1:12" s="663" customFormat="1" ht="25.5">
      <c r="A106" s="715" t="s">
        <v>251</v>
      </c>
      <c r="B106" s="571" t="s">
        <v>36</v>
      </c>
      <c r="C106" s="578">
        <v>30</v>
      </c>
      <c r="D106" s="590" t="s">
        <v>155</v>
      </c>
      <c r="E106" s="569"/>
      <c r="F106" s="569" t="str">
        <f>IF(AND(ISNUMBER(C106),ISNUMBER(E106)),C106*E106," ")</f>
        <v xml:space="preserve"> </v>
      </c>
    </row>
    <row r="107" spans="1:12" s="663" customFormat="1">
      <c r="A107" s="718" t="s">
        <v>251</v>
      </c>
      <c r="B107" s="670" t="s">
        <v>313</v>
      </c>
      <c r="C107" s="660">
        <v>1</v>
      </c>
      <c r="D107" s="661" t="s">
        <v>352</v>
      </c>
      <c r="E107" s="569"/>
      <c r="F107" s="668">
        <f>ROUND(SUM(F77:F106)*5%,1)</f>
        <v>0</v>
      </c>
    </row>
    <row r="108" spans="1:12" s="678" customFormat="1" ht="25.5">
      <c r="A108" s="664"/>
      <c r="B108" s="707" t="s">
        <v>314</v>
      </c>
      <c r="C108" s="666"/>
      <c r="D108" s="667"/>
      <c r="E108" s="569" t="s">
        <v>334</v>
      </c>
      <c r="F108" s="708">
        <f>SUM(F77:F107)</f>
        <v>0</v>
      </c>
    </row>
    <row r="109" spans="1:12" s="683" customFormat="1">
      <c r="A109" s="709"/>
      <c r="B109" s="712"/>
      <c r="C109" s="711"/>
      <c r="D109" s="712"/>
      <c r="E109" s="601"/>
      <c r="F109" s="566"/>
    </row>
    <row r="110" spans="1:12" s="683" customFormat="1" ht="5.0999999999999996" customHeight="1">
      <c r="A110" s="719"/>
      <c r="B110" s="719"/>
      <c r="C110" s="719"/>
      <c r="D110" s="720"/>
      <c r="E110" s="602" t="s">
        <v>334</v>
      </c>
      <c r="F110" s="602" t="str">
        <f>IF(AND(ISNUMBER(C110),ISNUMBER(E110)),C110*E110," ")</f>
        <v xml:space="preserve"> </v>
      </c>
    </row>
    <row r="111" spans="1:12" s="725" customFormat="1" ht="22.5" customHeight="1">
      <c r="A111" s="721"/>
      <c r="B111" s="722" t="s">
        <v>315</v>
      </c>
      <c r="C111" s="723"/>
      <c r="D111" s="724"/>
      <c r="E111" s="603" t="s">
        <v>334</v>
      </c>
      <c r="F111" s="604">
        <f>F45+F71+F108</f>
        <v>0</v>
      </c>
      <c r="G111" s="663"/>
      <c r="H111" s="663"/>
      <c r="I111" s="663"/>
    </row>
    <row r="112" spans="1:12" s="683" customFormat="1" ht="5.0999999999999996" customHeight="1">
      <c r="A112" s="719"/>
      <c r="B112" s="719"/>
      <c r="C112" s="719"/>
      <c r="D112" s="720"/>
      <c r="E112" s="605" t="s">
        <v>334</v>
      </c>
      <c r="F112" s="605" t="str">
        <f>IF(AND(ISNUMBER(C112),ISNUMBER(E112)),C112*E112," ")</f>
        <v xml:space="preserve"> </v>
      </c>
    </row>
    <row r="113" spans="1:6" s="683" customFormat="1">
      <c r="A113" s="726"/>
      <c r="D113" s="727"/>
      <c r="E113" s="728"/>
      <c r="F113" s="728"/>
    </row>
    <row r="114" spans="1:6" s="683" customFormat="1">
      <c r="A114" s="726"/>
      <c r="D114" s="727"/>
      <c r="E114" s="728"/>
      <c r="F114" s="728"/>
    </row>
    <row r="115" spans="1:6" s="683" customFormat="1">
      <c r="A115" s="726"/>
      <c r="D115" s="727"/>
      <c r="E115" s="728"/>
      <c r="F115" s="728"/>
    </row>
    <row r="116" spans="1:6" s="683" customFormat="1">
      <c r="A116" s="726"/>
      <c r="D116" s="727"/>
      <c r="E116" s="728"/>
      <c r="F116" s="728"/>
    </row>
    <row r="117" spans="1:6" s="683" customFormat="1">
      <c r="A117" s="726"/>
      <c r="D117" s="727"/>
      <c r="E117" s="728"/>
      <c r="F117" s="728"/>
    </row>
    <row r="118" spans="1:6" s="683" customFormat="1">
      <c r="A118" s="726"/>
      <c r="D118" s="727"/>
      <c r="E118" s="728"/>
      <c r="F118" s="728"/>
    </row>
    <row r="119" spans="1:6" s="683" customFormat="1">
      <c r="A119" s="726"/>
      <c r="D119" s="727"/>
      <c r="E119" s="728"/>
      <c r="F119" s="728"/>
    </row>
    <row r="120" spans="1:6" s="683" customFormat="1">
      <c r="A120" s="726"/>
      <c r="D120" s="727"/>
      <c r="E120" s="728"/>
      <c r="F120" s="728"/>
    </row>
    <row r="121" spans="1:6" s="683" customFormat="1">
      <c r="A121" s="726"/>
      <c r="D121" s="727"/>
      <c r="E121" s="728"/>
      <c r="F121" s="728"/>
    </row>
    <row r="122" spans="1:6" s="683" customFormat="1">
      <c r="A122" s="726"/>
      <c r="D122" s="727"/>
      <c r="E122" s="728"/>
      <c r="F122" s="728"/>
    </row>
    <row r="123" spans="1:6" s="683" customFormat="1">
      <c r="A123" s="726"/>
      <c r="D123" s="727"/>
      <c r="E123" s="728"/>
      <c r="F123" s="728"/>
    </row>
    <row r="124" spans="1:6" s="683" customFormat="1">
      <c r="A124" s="726"/>
      <c r="D124" s="727"/>
      <c r="E124" s="728"/>
      <c r="F124" s="728"/>
    </row>
    <row r="125" spans="1:6" s="683" customFormat="1">
      <c r="A125" s="726"/>
      <c r="D125" s="727"/>
      <c r="E125" s="728"/>
      <c r="F125" s="728"/>
    </row>
    <row r="126" spans="1:6" s="683" customFormat="1">
      <c r="A126" s="726"/>
      <c r="D126" s="727"/>
      <c r="E126" s="728"/>
      <c r="F126" s="728"/>
    </row>
    <row r="127" spans="1:6" s="683" customFormat="1">
      <c r="A127" s="726"/>
      <c r="D127" s="727"/>
      <c r="E127" s="728"/>
      <c r="F127" s="728"/>
    </row>
    <row r="128" spans="1:6" s="683" customFormat="1">
      <c r="A128" s="726"/>
      <c r="D128" s="727"/>
      <c r="E128" s="728"/>
      <c r="F128" s="728"/>
    </row>
    <row r="129" spans="1:6" s="683" customFormat="1">
      <c r="A129" s="726"/>
      <c r="D129" s="727"/>
      <c r="E129" s="728"/>
      <c r="F129" s="728"/>
    </row>
    <row r="130" spans="1:6" s="683" customFormat="1">
      <c r="A130" s="726"/>
      <c r="D130" s="727"/>
      <c r="E130" s="728"/>
      <c r="F130" s="728"/>
    </row>
    <row r="131" spans="1:6" s="683" customFormat="1">
      <c r="A131" s="726"/>
      <c r="D131" s="727"/>
      <c r="E131" s="728"/>
      <c r="F131" s="728"/>
    </row>
    <row r="132" spans="1:6" s="683" customFormat="1">
      <c r="A132" s="726"/>
      <c r="D132" s="727"/>
      <c r="E132" s="728"/>
      <c r="F132" s="728"/>
    </row>
    <row r="133" spans="1:6" s="683" customFormat="1">
      <c r="A133" s="726"/>
      <c r="D133" s="727"/>
      <c r="E133" s="728"/>
      <c r="F133" s="728"/>
    </row>
    <row r="134" spans="1:6" s="683" customFormat="1">
      <c r="A134" s="726"/>
      <c r="D134" s="727"/>
      <c r="E134" s="728"/>
      <c r="F134" s="728"/>
    </row>
    <row r="135" spans="1:6" s="683" customFormat="1">
      <c r="A135" s="726"/>
      <c r="D135" s="727"/>
      <c r="E135" s="728"/>
      <c r="F135" s="728"/>
    </row>
    <row r="136" spans="1:6" s="683" customFormat="1">
      <c r="A136" s="726"/>
      <c r="D136" s="727"/>
      <c r="E136" s="728"/>
      <c r="F136" s="728"/>
    </row>
    <row r="137" spans="1:6" s="683" customFormat="1">
      <c r="A137" s="726"/>
      <c r="D137" s="727"/>
      <c r="E137" s="728"/>
      <c r="F137" s="728"/>
    </row>
    <row r="138" spans="1:6" s="683" customFormat="1">
      <c r="A138" s="726"/>
      <c r="D138" s="727"/>
      <c r="E138" s="728"/>
      <c r="F138" s="728"/>
    </row>
    <row r="139" spans="1:6" s="683" customFormat="1">
      <c r="A139" s="726"/>
      <c r="D139" s="727"/>
      <c r="E139" s="728"/>
      <c r="F139" s="728"/>
    </row>
    <row r="140" spans="1:6" s="683" customFormat="1">
      <c r="A140" s="726"/>
      <c r="D140" s="727"/>
      <c r="E140" s="728"/>
      <c r="F140" s="728"/>
    </row>
    <row r="141" spans="1:6" s="683" customFormat="1">
      <c r="A141" s="726"/>
      <c r="D141" s="727"/>
      <c r="E141" s="728"/>
      <c r="F141" s="728"/>
    </row>
    <row r="142" spans="1:6" s="683" customFormat="1">
      <c r="A142" s="726"/>
      <c r="D142" s="727"/>
      <c r="E142" s="728"/>
      <c r="F142" s="728"/>
    </row>
    <row r="143" spans="1:6" s="683" customFormat="1">
      <c r="A143" s="726"/>
      <c r="D143" s="727"/>
      <c r="E143" s="728"/>
      <c r="F143" s="728"/>
    </row>
    <row r="144" spans="1:6" s="683" customFormat="1">
      <c r="A144" s="726"/>
      <c r="D144" s="727"/>
      <c r="E144" s="728"/>
      <c r="F144" s="728"/>
    </row>
    <row r="145" spans="1:6" s="683" customFormat="1">
      <c r="A145" s="726"/>
      <c r="D145" s="727"/>
      <c r="E145" s="728"/>
      <c r="F145" s="728"/>
    </row>
    <row r="146" spans="1:6" s="683" customFormat="1">
      <c r="A146" s="726"/>
      <c r="D146" s="727"/>
      <c r="E146" s="728"/>
      <c r="F146" s="728"/>
    </row>
    <row r="147" spans="1:6" s="683" customFormat="1">
      <c r="A147" s="726"/>
      <c r="D147" s="727"/>
      <c r="E147" s="728"/>
      <c r="F147" s="728"/>
    </row>
    <row r="148" spans="1:6" s="683" customFormat="1">
      <c r="A148" s="726"/>
      <c r="D148" s="727"/>
      <c r="E148" s="728"/>
      <c r="F148" s="728"/>
    </row>
    <row r="149" spans="1:6" s="683" customFormat="1">
      <c r="A149" s="726"/>
      <c r="D149" s="727"/>
      <c r="E149" s="728"/>
      <c r="F149" s="728"/>
    </row>
    <row r="150" spans="1:6" s="683" customFormat="1">
      <c r="A150" s="726"/>
      <c r="D150" s="727"/>
      <c r="E150" s="728"/>
      <c r="F150" s="728"/>
    </row>
    <row r="151" spans="1:6" s="683" customFormat="1">
      <c r="A151" s="726"/>
      <c r="D151" s="727"/>
      <c r="E151" s="728"/>
      <c r="F151" s="728"/>
    </row>
    <row r="152" spans="1:6" s="683" customFormat="1">
      <c r="A152" s="726"/>
      <c r="D152" s="727"/>
      <c r="E152" s="728"/>
      <c r="F152" s="728"/>
    </row>
    <row r="153" spans="1:6" s="683" customFormat="1">
      <c r="A153" s="726"/>
      <c r="D153" s="727"/>
      <c r="E153" s="728"/>
      <c r="F153" s="728"/>
    </row>
    <row r="154" spans="1:6" s="683" customFormat="1">
      <c r="A154" s="726"/>
      <c r="D154" s="727"/>
      <c r="E154" s="728"/>
      <c r="F154" s="728"/>
    </row>
    <row r="155" spans="1:6" s="683" customFormat="1">
      <c r="A155" s="726"/>
      <c r="D155" s="727"/>
      <c r="E155" s="728"/>
      <c r="F155" s="728"/>
    </row>
    <row r="156" spans="1:6" s="683" customFormat="1">
      <c r="A156" s="726"/>
      <c r="D156" s="727"/>
      <c r="E156" s="728"/>
      <c r="F156" s="728"/>
    </row>
    <row r="157" spans="1:6" s="683" customFormat="1">
      <c r="A157" s="726"/>
      <c r="D157" s="727"/>
      <c r="E157" s="728"/>
      <c r="F157" s="728"/>
    </row>
    <row r="158" spans="1:6" s="683" customFormat="1">
      <c r="A158" s="726"/>
      <c r="D158" s="727"/>
      <c r="E158" s="728"/>
      <c r="F158" s="728"/>
    </row>
    <row r="159" spans="1:6" s="683" customFormat="1">
      <c r="A159" s="726"/>
      <c r="D159" s="727"/>
      <c r="E159" s="728"/>
      <c r="F159" s="728"/>
    </row>
    <row r="160" spans="1:6" s="683" customFormat="1">
      <c r="A160" s="726"/>
      <c r="D160" s="727"/>
      <c r="E160" s="728"/>
      <c r="F160" s="728"/>
    </row>
    <row r="161" spans="1:6" s="683" customFormat="1">
      <c r="A161" s="726"/>
      <c r="D161" s="727"/>
      <c r="E161" s="728"/>
      <c r="F161" s="728"/>
    </row>
    <row r="162" spans="1:6" s="683" customFormat="1">
      <c r="A162" s="726"/>
      <c r="D162" s="727"/>
      <c r="E162" s="728"/>
      <c r="F162" s="728"/>
    </row>
    <row r="163" spans="1:6" s="683" customFormat="1">
      <c r="A163" s="726"/>
      <c r="D163" s="727"/>
      <c r="E163" s="728"/>
      <c r="F163" s="728"/>
    </row>
    <row r="164" spans="1:6" s="683" customFormat="1">
      <c r="A164" s="726"/>
      <c r="D164" s="727"/>
      <c r="E164" s="728"/>
      <c r="F164" s="728"/>
    </row>
    <row r="165" spans="1:6" s="683" customFormat="1">
      <c r="A165" s="726"/>
      <c r="D165" s="727"/>
      <c r="E165" s="728"/>
      <c r="F165" s="728"/>
    </row>
    <row r="166" spans="1:6" s="683" customFormat="1">
      <c r="A166" s="726"/>
      <c r="D166" s="727"/>
      <c r="E166" s="728"/>
      <c r="F166" s="728"/>
    </row>
    <row r="167" spans="1:6" s="683" customFormat="1">
      <c r="A167" s="726"/>
      <c r="D167" s="727"/>
      <c r="E167" s="728"/>
      <c r="F167" s="728"/>
    </row>
    <row r="168" spans="1:6" s="683" customFormat="1">
      <c r="A168" s="726"/>
      <c r="D168" s="727"/>
      <c r="E168" s="728"/>
      <c r="F168" s="728"/>
    </row>
    <row r="169" spans="1:6" s="683" customFormat="1">
      <c r="A169" s="726"/>
      <c r="D169" s="727"/>
      <c r="E169" s="728"/>
      <c r="F169" s="728"/>
    </row>
    <row r="170" spans="1:6" s="683" customFormat="1">
      <c r="A170" s="726"/>
      <c r="D170" s="727"/>
      <c r="E170" s="728"/>
      <c r="F170" s="728"/>
    </row>
    <row r="171" spans="1:6" s="683" customFormat="1">
      <c r="A171" s="726"/>
      <c r="D171" s="727"/>
      <c r="E171" s="728"/>
      <c r="F171" s="728"/>
    </row>
    <row r="172" spans="1:6" s="683" customFormat="1">
      <c r="A172" s="726"/>
      <c r="D172" s="727"/>
      <c r="E172" s="728"/>
      <c r="F172" s="728"/>
    </row>
  </sheetData>
  <phoneticPr fontId="75" type="noConversion"/>
  <conditionalFormatting sqref="E10 E45:E46 E50 E53:E54 E56:E61">
    <cfRule type="cellIs" dxfId="3" priority="4" stopIfTrue="1" operator="equal">
      <formula>F10</formula>
    </cfRule>
  </conditionalFormatting>
  <conditionalFormatting sqref="E55">
    <cfRule type="cellIs" dxfId="2" priority="3" stopIfTrue="1" operator="equal">
      <formula>F55</formula>
    </cfRule>
  </conditionalFormatting>
  <conditionalFormatting sqref="E62 E64:E65 E67:E69">
    <cfRule type="cellIs" dxfId="1" priority="2" stopIfTrue="1" operator="equal">
      <formula>F62</formula>
    </cfRule>
  </conditionalFormatting>
  <conditionalFormatting sqref="E66">
    <cfRule type="cellIs" dxfId="0" priority="1" stopIfTrue="1" operator="equal">
      <formula>F66</formula>
    </cfRule>
  </conditionalFormatting>
  <pageMargins left="0.82677165354330717" right="0.39370078740157483" top="0.74803149606299213" bottom="0.74803149606299213" header="0.31496062992125984" footer="0.31496062992125984"/>
  <pageSetup paperSize="9" orientation="portrait" r:id="rId1"/>
  <headerFooter alignWithMargins="0">
    <oddFooter>Stran &amp;P od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8"/>
  <dimension ref="A1:G11"/>
  <sheetViews>
    <sheetView tabSelected="1" view="pageBreakPreview" zoomScaleNormal="100" zoomScaleSheetLayoutView="100" workbookViewId="0">
      <selection activeCell="A7" sqref="A7:XFD10"/>
    </sheetView>
  </sheetViews>
  <sheetFormatPr defaultRowHeight="12.75"/>
  <cols>
    <col min="1" max="1" width="5.7109375" style="641" customWidth="1"/>
    <col min="2" max="2" width="45.7109375" style="614" customWidth="1"/>
    <col min="3" max="4" width="5.7109375" style="614" customWidth="1"/>
    <col min="5" max="5" width="12.7109375" style="642" customWidth="1"/>
    <col min="6" max="6" width="14.85546875" style="643" customWidth="1"/>
    <col min="7" max="7" width="10.140625" style="644" bestFit="1" customWidth="1"/>
    <col min="8" max="16384" width="9.140625" style="614"/>
  </cols>
  <sheetData>
    <row r="1" spans="1:7" ht="14.25">
      <c r="A1" s="609"/>
      <c r="B1" s="610"/>
      <c r="C1" s="610"/>
      <c r="D1" s="610"/>
      <c r="E1" s="611"/>
      <c r="F1" s="612"/>
      <c r="G1" s="613"/>
    </row>
    <row r="2" spans="1:7" s="617" customFormat="1" ht="14.25">
      <c r="A2" s="615" t="s">
        <v>319</v>
      </c>
      <c r="B2" s="616" t="s">
        <v>370</v>
      </c>
      <c r="F2" s="618"/>
      <c r="G2" s="619"/>
    </row>
    <row r="3" spans="1:7" s="624" customFormat="1" ht="15.75">
      <c r="A3" s="620"/>
      <c r="B3" s="621"/>
      <c r="C3" s="621"/>
      <c r="D3" s="621"/>
      <c r="E3" s="622"/>
      <c r="F3" s="612"/>
      <c r="G3" s="623"/>
    </row>
    <row r="4" spans="1:7" s="564" customFormat="1" ht="14.25">
      <c r="A4" s="562" t="s">
        <v>240</v>
      </c>
      <c r="B4" s="562" t="s">
        <v>241</v>
      </c>
      <c r="C4" s="562" t="s">
        <v>242</v>
      </c>
      <c r="D4" s="562" t="s">
        <v>243</v>
      </c>
      <c r="E4" s="563" t="s">
        <v>244</v>
      </c>
      <c r="F4" s="563" t="s">
        <v>245</v>
      </c>
    </row>
    <row r="5" spans="1:7" s="564" customFormat="1" ht="14.25">
      <c r="A5" s="625"/>
      <c r="B5" s="625"/>
      <c r="C5" s="625"/>
      <c r="D5" s="625"/>
      <c r="E5" s="626"/>
      <c r="F5" s="626"/>
    </row>
    <row r="6" spans="1:7" s="624" customFormat="1" ht="91.5" customHeight="1">
      <c r="A6" s="620" t="s">
        <v>251</v>
      </c>
      <c r="B6" s="627" t="s">
        <v>316</v>
      </c>
      <c r="C6" s="621">
        <v>1</v>
      </c>
      <c r="D6" s="621" t="s">
        <v>352</v>
      </c>
      <c r="E6" s="589"/>
      <c r="F6" s="645" t="str">
        <f>IF(AND(ISNUMBER(C6),ISNUMBER(E6)),C6*E6," ")</f>
        <v xml:space="preserve"> </v>
      </c>
      <c r="G6" s="628"/>
    </row>
    <row r="7" spans="1:7" s="624" customFormat="1" ht="16.5" thickBot="1">
      <c r="A7" s="620"/>
      <c r="B7" s="629"/>
      <c r="C7" s="621"/>
      <c r="D7" s="621"/>
      <c r="E7" s="589" t="str">
        <f>IF(AND(ISNUMBER(#REF!),ISNUMBER(#REF!)),ROUND((#REF!*#REF!/(1-#REF!)+#REF!*#REF!*#REF!)*#REF!*#REF!*#REF!,0)," ")</f>
        <v xml:space="preserve"> </v>
      </c>
      <c r="F7" s="596"/>
      <c r="G7" s="628" t="str">
        <f>IF(AND(ISNUMBER($C7),ISNUMBER(#REF!)),ROUND(#REF!-#REF!/#REF!,0)," ")</f>
        <v xml:space="preserve"> </v>
      </c>
    </row>
    <row r="8" spans="1:7" s="624" customFormat="1" ht="5.0999999999999996" customHeight="1" thickTop="1" thickBot="1">
      <c r="A8" s="630"/>
      <c r="B8" s="631"/>
      <c r="C8" s="631"/>
      <c r="D8" s="631"/>
      <c r="E8" s="631"/>
      <c r="F8" s="632"/>
    </row>
    <row r="9" spans="1:7" s="637" customFormat="1" ht="17.25" thickTop="1" thickBot="1">
      <c r="A9" s="633"/>
      <c r="B9" s="634" t="s">
        <v>317</v>
      </c>
      <c r="C9" s="635"/>
      <c r="D9" s="635"/>
      <c r="E9" s="635" t="str">
        <f>IF(AND(ISNUMBER(#REF!),ISNUMBER(#REF!)),ROUND((#REF!*#REF!/(1-#REF!)+#REF!*#REF!*#REF!)*#REF!*#REF!*#REF!,0)," ")</f>
        <v xml:space="preserve"> </v>
      </c>
      <c r="F9" s="636">
        <f>SUM(F6:F6)</f>
        <v>0</v>
      </c>
    </row>
    <row r="10" spans="1:7" s="624" customFormat="1" ht="5.0999999999999996" customHeight="1" thickTop="1" thickBot="1">
      <c r="A10" s="638"/>
      <c r="B10" s="639"/>
      <c r="C10" s="639"/>
      <c r="D10" s="639"/>
      <c r="E10" s="639" t="str">
        <f>IF(AND(ISNUMBER(#REF!),ISNUMBER(#REF!)),ROUND((#REF!*#REF!/(1-#REF!)+#REF!*#REF!*#REF!)*#REF!*#REF!*#REF!,0)," ")</f>
        <v xml:space="preserve"> </v>
      </c>
      <c r="F10" s="640"/>
    </row>
    <row r="11" spans="1:7" ht="13.5" thickTop="1"/>
  </sheetData>
  <phoneticPr fontId="75" type="noConversion"/>
  <pageMargins left="0.82677165354330717" right="0.39370078740157483" top="0.74803149606299213" bottom="0.74803149606299213" header="0.31496062992125984" footer="0.31496062992125984"/>
  <pageSetup paperSize="9" orientation="portrait" r:id="rId1"/>
  <headerFooter alignWithMargins="0">
    <oddFooter>Stran &amp;P od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List1"/>
  <dimension ref="A1:B34"/>
  <sheetViews>
    <sheetView view="pageBreakPreview" topLeftCell="A7" zoomScale="80" zoomScaleNormal="75" zoomScaleSheetLayoutView="80" workbookViewId="0">
      <selection activeCell="B43" sqref="B43"/>
    </sheetView>
  </sheetViews>
  <sheetFormatPr defaultColWidth="9" defaultRowHeight="12.75"/>
  <cols>
    <col min="1" max="1" width="15.42578125" style="324" customWidth="1"/>
    <col min="2" max="2" width="45" style="324" customWidth="1"/>
    <col min="3" max="16384" width="9" style="324"/>
  </cols>
  <sheetData>
    <row r="1" spans="1:2" ht="20.25">
      <c r="A1" s="323"/>
    </row>
    <row r="6" spans="1:2" ht="20.25">
      <c r="B6" s="325" t="s">
        <v>434</v>
      </c>
    </row>
    <row r="7" spans="1:2" ht="20.25">
      <c r="B7" s="325"/>
    </row>
    <row r="8" spans="1:2" ht="20.25">
      <c r="B8" s="325" t="s">
        <v>435</v>
      </c>
    </row>
    <row r="9" spans="1:2" ht="20.25">
      <c r="B9" s="325"/>
    </row>
    <row r="10" spans="1:2" ht="20.25">
      <c r="B10" s="325" t="s">
        <v>436</v>
      </c>
    </row>
    <row r="11" spans="1:2" ht="20.25">
      <c r="B11" s="325"/>
    </row>
    <row r="12" spans="1:2" ht="20.25">
      <c r="B12" s="323"/>
    </row>
    <row r="13" spans="1:2" ht="18.75">
      <c r="B13" s="326" t="s">
        <v>437</v>
      </c>
    </row>
    <row r="14" spans="1:2" ht="18.75">
      <c r="B14" s="327"/>
    </row>
    <row r="15" spans="1:2" ht="18.75">
      <c r="B15" s="327"/>
    </row>
    <row r="16" spans="1:2" ht="45.75" customHeight="1">
      <c r="B16" s="328" t="s">
        <v>438</v>
      </c>
    </row>
    <row r="17" spans="2:2" ht="20.25">
      <c r="B17" s="329" t="s">
        <v>439</v>
      </c>
    </row>
    <row r="18" spans="2:2" ht="20.25">
      <c r="B18" s="323"/>
    </row>
    <row r="19" spans="2:2" ht="20.25">
      <c r="B19" s="323"/>
    </row>
    <row r="20" spans="2:2" ht="20.25">
      <c r="B20" s="325" t="s">
        <v>440</v>
      </c>
    </row>
    <row r="21" spans="2:2" s="331" customFormat="1" ht="20.25">
      <c r="B21" s="330"/>
    </row>
    <row r="22" spans="2:2" s="331" customFormat="1" ht="20.25">
      <c r="B22" s="330"/>
    </row>
    <row r="23" spans="2:2" s="331" customFormat="1" ht="20.25">
      <c r="B23" s="330"/>
    </row>
    <row r="25" spans="2:2" ht="30" customHeight="1">
      <c r="B25" s="332" t="s">
        <v>441</v>
      </c>
    </row>
    <row r="26" spans="2:2" ht="15.75">
      <c r="B26" s="333"/>
    </row>
    <row r="27" spans="2:2" ht="29.25" customHeight="1">
      <c r="B27" s="334" t="s">
        <v>442</v>
      </c>
    </row>
    <row r="28" spans="2:2" ht="63">
      <c r="B28" s="334" t="s">
        <v>443</v>
      </c>
    </row>
    <row r="29" spans="2:2" ht="20.25">
      <c r="B29" s="335"/>
    </row>
    <row r="30" spans="2:2" ht="15.75">
      <c r="B30" s="333"/>
    </row>
    <row r="34" spans="2:2">
      <c r="B34" s="336" t="s">
        <v>444</v>
      </c>
    </row>
  </sheetData>
  <phoneticPr fontId="75" type="noConversion"/>
  <pageMargins left="0.74803149606299213" right="0.74803149606299213" top="0.98425196850393704" bottom="0.98425196850393704" header="0" footer="0"/>
  <pageSetup paperSize="9" scale="73" orientation="portrait" horizontalDpi="300" verticalDpi="300" r:id="rId1"/>
  <headerFooter alignWithMargins="0">
    <oddFooter>&amp;L&amp;F, &amp;A&amp;R&amp;P/&amp;N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List2">
    <tabColor rgb="FF00B050"/>
  </sheetPr>
  <dimension ref="A1:D17"/>
  <sheetViews>
    <sheetView view="pageBreakPreview" zoomScaleNormal="100" zoomScaleSheetLayoutView="100" workbookViewId="0">
      <selection activeCell="B43" sqref="B43"/>
    </sheetView>
  </sheetViews>
  <sheetFormatPr defaultColWidth="8" defaultRowHeight="12.75"/>
  <cols>
    <col min="1" max="1" width="10.7109375" style="348" customWidth="1"/>
    <col min="2" max="2" width="57" style="360" customWidth="1"/>
    <col min="3" max="3" width="7.42578125" style="361" customWidth="1"/>
    <col min="4" max="4" width="19.140625" style="362" customWidth="1"/>
    <col min="5" max="16384" width="8" style="341"/>
  </cols>
  <sheetData>
    <row r="1" spans="1:4">
      <c r="A1" s="337"/>
      <c r="B1" s="338"/>
      <c r="C1" s="339"/>
      <c r="D1" s="340"/>
    </row>
    <row r="2" spans="1:4">
      <c r="A2" s="342"/>
      <c r="B2" s="338"/>
      <c r="C2" s="339"/>
      <c r="D2" s="340"/>
    </row>
    <row r="3" spans="1:4" s="347" customFormat="1">
      <c r="A3" s="343" t="s">
        <v>445</v>
      </c>
      <c r="B3" s="344"/>
      <c r="C3" s="345"/>
      <c r="D3" s="346" t="s">
        <v>446</v>
      </c>
    </row>
    <row r="4" spans="1:4">
      <c r="B4" s="349"/>
      <c r="C4" s="350"/>
      <c r="D4" s="351"/>
    </row>
    <row r="5" spans="1:4" ht="13.5" thickBot="1">
      <c r="A5" s="352" t="s">
        <v>447</v>
      </c>
      <c r="B5" s="353" t="s">
        <v>448</v>
      </c>
      <c r="C5" s="354"/>
      <c r="D5" s="355">
        <f>'d3_STROJNE inštalacije'!F181</f>
        <v>0</v>
      </c>
    </row>
    <row r="6" spans="1:4" ht="13.5" thickTop="1">
      <c r="A6" s="356"/>
      <c r="B6" s="357" t="s">
        <v>449</v>
      </c>
      <c r="C6" s="358"/>
      <c r="D6" s="359">
        <f>SUM(D5:D5)</f>
        <v>0</v>
      </c>
    </row>
    <row r="10" spans="1:4">
      <c r="B10" s="360" t="s">
        <v>450</v>
      </c>
    </row>
    <row r="12" spans="1:4" s="363" customFormat="1" ht="30" customHeight="1">
      <c r="B12" s="364" t="s">
        <v>441</v>
      </c>
    </row>
    <row r="13" spans="1:4" s="363" customFormat="1" ht="15.75">
      <c r="B13" s="365"/>
    </row>
    <row r="14" spans="1:4" s="363" customFormat="1" ht="29.25" customHeight="1">
      <c r="B14" s="366" t="s">
        <v>442</v>
      </c>
    </row>
    <row r="15" spans="1:4" s="363" customFormat="1" ht="47.25">
      <c r="B15" s="366" t="s">
        <v>443</v>
      </c>
    </row>
    <row r="16" spans="1:4" s="363" customFormat="1" ht="26.25">
      <c r="B16" s="367" t="s">
        <v>451</v>
      </c>
    </row>
    <row r="17" spans="2:2" s="363" customFormat="1" ht="15.75">
      <c r="B17" s="368" t="s">
        <v>452</v>
      </c>
    </row>
  </sheetData>
  <phoneticPr fontId="75" type="noConversion"/>
  <pageMargins left="0.74803149606299213" right="0.74803149606299213" top="0.98425196850393704" bottom="0.98425196850393704" header="0" footer="0"/>
  <pageSetup paperSize="9" scale="73" fitToHeight="100" orientation="portrait" horizontalDpi="300" verticalDpi="300" r:id="rId1"/>
  <headerFooter alignWithMargins="0">
    <oddFooter>&amp;L&amp;F, &amp;A&amp;R&amp;P/&amp;N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11</vt:i4>
      </vt:variant>
      <vt:variant>
        <vt:lpstr>Imenovani obsegi</vt:lpstr>
      </vt:variant>
      <vt:variant>
        <vt:i4>16</vt:i4>
      </vt:variant>
    </vt:vector>
  </HeadingPairs>
  <TitlesOfParts>
    <vt:vector size="27" baseType="lpstr">
      <vt:lpstr>SKUPNA_REKAPITULACIJA</vt:lpstr>
      <vt:lpstr>GO_rekapitulacija</vt:lpstr>
      <vt:lpstr>A_gradbena dela</vt:lpstr>
      <vt:lpstr>B_obrtna dela</vt:lpstr>
      <vt:lpstr>C.ELEKTRO rek.</vt:lpstr>
      <vt:lpstr>c1_elektroinštalacija</vt:lpstr>
      <vt:lpstr>c2_razno</vt:lpstr>
      <vt:lpstr>D_STROJNE-naslovnica</vt:lpstr>
      <vt:lpstr>d1_STROJNE rek.</vt:lpstr>
      <vt:lpstr>d2_splošno</vt:lpstr>
      <vt:lpstr>d3_STROJNE inštalacije</vt:lpstr>
      <vt:lpstr>d2_splošno!_Toc252964963</vt:lpstr>
      <vt:lpstr>f_cena</vt:lpstr>
      <vt:lpstr>'A_gradbena dela'!Področje_tiskanja</vt:lpstr>
      <vt:lpstr>'B_obrtna dela'!Področje_tiskanja</vt:lpstr>
      <vt:lpstr>'C.ELEKTRO rek.'!Področje_tiskanja</vt:lpstr>
      <vt:lpstr>'c1_elektroinštalacija'!Področje_tiskanja</vt:lpstr>
      <vt:lpstr>'c2_razno'!Področje_tiskanja</vt:lpstr>
      <vt:lpstr>'d1_STROJNE rek.'!Področje_tiskanja</vt:lpstr>
      <vt:lpstr>'d3_STROJNE inštalacije'!Področje_tiskanja</vt:lpstr>
      <vt:lpstr>GO_rekapitulacija!Področje_tiskanja</vt:lpstr>
      <vt:lpstr>SKUPNA_REKAPITULACIJA!Področje_tiskanja</vt:lpstr>
      <vt:lpstr>'A_gradbena dela'!Tiskanje_naslovov</vt:lpstr>
      <vt:lpstr>'B_obrtna dela'!Tiskanje_naslovov</vt:lpstr>
      <vt:lpstr>'c1_elektroinštalacija'!Tiskanje_naslovov</vt:lpstr>
      <vt:lpstr>'d3_STROJNE inštalacije'!Tiskanje_naslovov</vt:lpstr>
      <vt:lpstr>GO_rekapitulacija!Tiskanje_naslovov</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BJ</dc:creator>
  <cp:lastModifiedBy>Dejan SIMIĆ</cp:lastModifiedBy>
  <cp:lastPrinted>2019-08-21T08:14:49Z</cp:lastPrinted>
  <dcterms:created xsi:type="dcterms:W3CDTF">2013-07-03T11:01:35Z</dcterms:created>
  <dcterms:modified xsi:type="dcterms:W3CDTF">2019-08-28T07:48:37Z</dcterms:modified>
</cp:coreProperties>
</file>